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selbpl-my.sharepoint.com/personal/m_bukowski_ans-elblag_pl/Documents/ANS_dyrektor/Programy studiow/Logistyka/2026/"/>
    </mc:Choice>
  </mc:AlternateContent>
  <xr:revisionPtr revIDLastSave="349" documentId="10_ncr:80000000_{C4B7BBAE-4C7E-4533-B11F-8FDB78047D36}" xr6:coauthVersionLast="47" xr6:coauthVersionMax="47" xr10:uidLastSave="{AD76E649-706B-5527-B6CC-65F069231A8C}"/>
  <bookViews>
    <workbookView xWindow="-120" yWindow="-120" windowWidth="29040" windowHeight="15720" xr2:uid="{7A60C5F7-AD20-4967-A681-78CE05D20E41}"/>
  </bookViews>
  <sheets>
    <sheet name="siatka" sheetId="2" r:id="rId1"/>
    <sheet name="dyscypliny_efekty" sheetId="5" state="hidden" r:id="rId2"/>
    <sheet name="ECTS_dyscypliny" sheetId="4" state="hidden" r:id="rId3"/>
  </sheets>
  <definedNames>
    <definedName name="_xlnm.Print_Area" localSheetId="0">siatka!$A$1:$AU$102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2" l="1"/>
  <c r="G55" i="2"/>
  <c r="E19" i="2"/>
  <c r="G20" i="2"/>
  <c r="G33" i="2"/>
  <c r="G48" i="2"/>
  <c r="AF52" i="2"/>
  <c r="Y51" i="2"/>
  <c r="D96" i="2"/>
  <c r="E89" i="2"/>
  <c r="D89" i="2"/>
  <c r="E82" i="2"/>
  <c r="D82" i="2"/>
  <c r="D50" i="2" s="1"/>
  <c r="AF100" i="2"/>
  <c r="AE100" i="2"/>
  <c r="AE102" i="2"/>
  <c r="AE101" i="2"/>
  <c r="Y95" i="2"/>
  <c r="Y94" i="2"/>
  <c r="S88" i="2"/>
  <c r="S87" i="2"/>
  <c r="M81" i="2"/>
  <c r="M80" i="2"/>
  <c r="F9" i="2"/>
  <c r="E9" i="2"/>
  <c r="S50" i="2"/>
  <c r="M49" i="2"/>
  <c r="E96" i="2"/>
  <c r="E52" i="2" s="1"/>
  <c r="E75" i="2"/>
  <c r="E49" i="2" s="1"/>
  <c r="D75" i="2"/>
  <c r="D49" i="2" s="1"/>
  <c r="AS54" i="2"/>
  <c r="D9" i="4"/>
  <c r="E9" i="4"/>
  <c r="F9" i="4"/>
  <c r="D20" i="4"/>
  <c r="E20" i="4"/>
  <c r="F20" i="4"/>
  <c r="D32" i="4"/>
  <c r="E32" i="4"/>
  <c r="F32" i="4"/>
  <c r="D47" i="4"/>
  <c r="E47" i="4"/>
  <c r="F47" i="4"/>
  <c r="C55" i="4"/>
  <c r="D55" i="4"/>
  <c r="E55" i="4"/>
  <c r="F55" i="4"/>
  <c r="D34" i="5"/>
  <c r="E34" i="5"/>
  <c r="D35" i="5"/>
  <c r="E35" i="5"/>
  <c r="D36" i="5"/>
  <c r="E36" i="5"/>
  <c r="D9" i="2"/>
  <c r="G9" i="2"/>
  <c r="D20" i="2"/>
  <c r="E20" i="2"/>
  <c r="F20" i="2"/>
  <c r="D33" i="2"/>
  <c r="E33" i="2"/>
  <c r="F33" i="2"/>
  <c r="F48" i="2"/>
  <c r="C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P56" i="2" s="1"/>
  <c r="AT55" i="2"/>
  <c r="AU55" i="2"/>
  <c r="AJ56" i="2"/>
  <c r="D52" i="2"/>
  <c r="AD56" i="2" l="1"/>
  <c r="X56" i="2"/>
  <c r="F55" i="2"/>
  <c r="R56" i="2"/>
  <c r="L56" i="2"/>
  <c r="D51" i="2" l="1"/>
  <c r="D48" i="2" s="1"/>
  <c r="D55" i="2" s="1"/>
  <c r="E51" i="2"/>
  <c r="E48" i="2" s="1"/>
  <c r="E55" i="2" s="1"/>
</calcChain>
</file>

<file path=xl/sharedStrings.xml><?xml version="1.0" encoding="utf-8"?>
<sst xmlns="http://schemas.openxmlformats.org/spreadsheetml/2006/main" count="427" uniqueCount="242">
  <si>
    <t>PLAN STUDIÓW</t>
  </si>
  <si>
    <r>
      <t>Studia</t>
    </r>
    <r>
      <rPr>
        <b/>
        <sz val="10"/>
        <rFont val="Arial CE"/>
        <family val="2"/>
        <charset val="238"/>
      </rPr>
      <t xml:space="preserve"> STACJONARNE  LICENCJACKIE </t>
    </r>
  </si>
  <si>
    <t xml:space="preserve">Punkty </t>
  </si>
  <si>
    <t>Ogólnie liczba godzin</t>
  </si>
  <si>
    <t>Rozdział zajęć programowych na semestry</t>
  </si>
  <si>
    <t>L.p.</t>
  </si>
  <si>
    <t>Nazwa przedmiotu</t>
  </si>
  <si>
    <t>L. egz.</t>
  </si>
  <si>
    <t>w  tym</t>
  </si>
  <si>
    <t>sem  I</t>
  </si>
  <si>
    <t>sem  II</t>
  </si>
  <si>
    <t>sem  III</t>
  </si>
  <si>
    <t>sem  IV</t>
  </si>
  <si>
    <t>sem  V</t>
  </si>
  <si>
    <t>sem  VI</t>
  </si>
  <si>
    <t>ECTS</t>
  </si>
  <si>
    <t>w</t>
  </si>
  <si>
    <t>ć</t>
  </si>
  <si>
    <t>l</t>
  </si>
  <si>
    <t>p</t>
  </si>
  <si>
    <t>e</t>
  </si>
  <si>
    <t>A</t>
  </si>
  <si>
    <t>PRZEDMIOTY  OGÓLNE</t>
  </si>
  <si>
    <t>Historia gospodarcza</t>
  </si>
  <si>
    <t>Geografia ekonomiczna</t>
  </si>
  <si>
    <t>B</t>
  </si>
  <si>
    <t>PRZEDMIOTY  PODSTAWOWE</t>
  </si>
  <si>
    <t>C</t>
  </si>
  <si>
    <t>PRZEDMIOTY KIERUNKOWE</t>
  </si>
  <si>
    <t>Polityka społeczna</t>
  </si>
  <si>
    <t>Przedsiębiorczość</t>
  </si>
  <si>
    <t>Przedmioty do wyboru sem. 1</t>
  </si>
  <si>
    <t>Przedmioty do wyboru sem. 2</t>
  </si>
  <si>
    <t>Przedmioty do wyboru sem. 3</t>
  </si>
  <si>
    <t>Przedmioty do wyboru sem. 4</t>
  </si>
  <si>
    <t>Seminarium dyplomowe</t>
  </si>
  <si>
    <t>Godzin tygodniowo</t>
  </si>
  <si>
    <t>Praktyki</t>
  </si>
  <si>
    <t xml:space="preserve">Zatwierdzony przez </t>
  </si>
  <si>
    <t xml:space="preserve">  Semestr</t>
  </si>
  <si>
    <t xml:space="preserve">     Czas trwania</t>
  </si>
  <si>
    <t>Rodzaj praktyki</t>
  </si>
  <si>
    <t>Obowiązuje od:</t>
  </si>
  <si>
    <t>Zmiany:</t>
  </si>
  <si>
    <t xml:space="preserve"> </t>
  </si>
  <si>
    <t>w dniu</t>
  </si>
  <si>
    <t>Praktyka zawodowa</t>
  </si>
  <si>
    <t xml:space="preserve">             </t>
  </si>
  <si>
    <t>Praktyka w instytucjach, firmach oraz ośrodkach gospodarczych</t>
  </si>
  <si>
    <t xml:space="preserve">Wychowanie fizyczne </t>
  </si>
  <si>
    <t>Korespondencja handlowa</t>
  </si>
  <si>
    <t>Dokumentacja w transporcie i logistyce</t>
  </si>
  <si>
    <t>Zarządzanie</t>
  </si>
  <si>
    <t>Zarządzanie jakością procesów logistycznych</t>
  </si>
  <si>
    <t>Sektor transportu, spedycji i logistyki w Polsce i na świecie</t>
  </si>
  <si>
    <t>w ELBLĄGU</t>
  </si>
  <si>
    <t>PRZEDMIOTY WYBIERALNE*</t>
  </si>
  <si>
    <t>INSTYTUT  EKONOMICZNY</t>
  </si>
  <si>
    <t>STUDIA STACJONARNE LICENCJACKIE</t>
  </si>
  <si>
    <t xml:space="preserve">PRZEDMIOTY DO WYBORU </t>
  </si>
  <si>
    <t>Kultura społeczna i zawodowa</t>
  </si>
  <si>
    <t>z.prakt.</t>
  </si>
  <si>
    <t>z. z NA</t>
  </si>
  <si>
    <t>Normy techniczne i bezpieczeństwo w transporcie drogowym</t>
  </si>
  <si>
    <t>Gry decyzyjne</t>
  </si>
  <si>
    <t>Nauka o państwie</t>
  </si>
  <si>
    <t>Prawo pracy</t>
  </si>
  <si>
    <t>Prawo gospodarcze</t>
  </si>
  <si>
    <t>Psychologia i etyka biznesu</t>
  </si>
  <si>
    <t>6 miesięcy</t>
  </si>
  <si>
    <t>Handel zagraniczny</t>
  </si>
  <si>
    <t>International logistics</t>
  </si>
  <si>
    <t>AKADEMIA NAUK STOSOWANYCH</t>
  </si>
  <si>
    <t xml:space="preserve">Technologie informacyjne </t>
  </si>
  <si>
    <t>English in logistics</t>
  </si>
  <si>
    <t>Ochrona własności intelektualnej</t>
  </si>
  <si>
    <t>Podstawy logistyki</t>
  </si>
  <si>
    <t>Infrastruktura logistyczna</t>
  </si>
  <si>
    <t>Kierunek:  LOGISTYKA</t>
  </si>
  <si>
    <t>Mikro- i makroekonomia</t>
  </si>
  <si>
    <t>Logistyka dystrybucji i zarządzanie łańcuchem dostaw</t>
  </si>
  <si>
    <t>Logistyka handlu elektronicznego e-commerce</t>
  </si>
  <si>
    <t>Metody i techniki sprzedaży usług logistycznych</t>
  </si>
  <si>
    <t>Social skills in the workplace</t>
  </si>
  <si>
    <t>Autoprezentacja i wystąpienia publiczne</t>
  </si>
  <si>
    <t>Komputerowe wspomaganie działalności przedsiębiorstw</t>
  </si>
  <si>
    <t>Projektowanie procesów logistycznych</t>
  </si>
  <si>
    <t>Język obcy II</t>
  </si>
  <si>
    <t>International economic relations</t>
  </si>
  <si>
    <t>Prawo podatkowe i procedury celne w transporcie</t>
  </si>
  <si>
    <t>Logistyka produkcji, zaopatrzenia i gospodarka magazynowa</t>
  </si>
  <si>
    <t>Podstawy finansów i rachunkowości</t>
  </si>
  <si>
    <t>Podstawy prawa</t>
  </si>
  <si>
    <t>Zarządzanie ryzykiem i optymalizacja kosztów w logistyce</t>
  </si>
  <si>
    <t>Negocjacje i obsługa klienta w logistyce</t>
  </si>
  <si>
    <t>Ubezpieczenia gospodarcze</t>
  </si>
  <si>
    <t>Język angielski</t>
  </si>
  <si>
    <t>Cultural determinants of international business</t>
  </si>
  <si>
    <t>Human resources management</t>
  </si>
  <si>
    <t>D</t>
  </si>
  <si>
    <t>Senat ANS w Elblągu</t>
  </si>
  <si>
    <t>Motivational systems at work</t>
  </si>
  <si>
    <t>Ekologistyka</t>
  </si>
  <si>
    <t>36.1.</t>
  </si>
  <si>
    <t>36.2.</t>
  </si>
  <si>
    <t>36.3.</t>
  </si>
  <si>
    <t>36.4.</t>
  </si>
  <si>
    <t>36.5.</t>
  </si>
  <si>
    <t>36.6.</t>
  </si>
  <si>
    <t>37.1.</t>
  </si>
  <si>
    <t>37.2.</t>
  </si>
  <si>
    <t>37.3.</t>
  </si>
  <si>
    <t>37.4.</t>
  </si>
  <si>
    <t>37.5.</t>
  </si>
  <si>
    <t>37.6.</t>
  </si>
  <si>
    <t>38.1.</t>
  </si>
  <si>
    <t>38.2.</t>
  </si>
  <si>
    <t>38.3.</t>
  </si>
  <si>
    <t>38.4.</t>
  </si>
  <si>
    <t>38.5.</t>
  </si>
  <si>
    <t>38.6.</t>
  </si>
  <si>
    <t>RAZEM    A+B+C+D+E</t>
  </si>
  <si>
    <t>Dostęp do rynku usług transportowych i spedycyjnych</t>
  </si>
  <si>
    <t>Well-being in the organization</t>
  </si>
  <si>
    <t>International transport and shipping</t>
  </si>
  <si>
    <t>Transport morski i logistyka portowa</t>
  </si>
  <si>
    <t>Supply chain fundamentals</t>
  </si>
  <si>
    <r>
      <rPr>
        <b/>
        <sz val="8"/>
        <rFont val="Arial CE"/>
        <charset val="238"/>
      </rPr>
      <t>*</t>
    </r>
    <r>
      <rPr>
        <sz val="8"/>
        <rFont val="Arial CE"/>
        <charset val="238"/>
      </rPr>
      <t xml:space="preserve"> PRZEDMIOTY DO WYBORU - student w sem. I - IV dokonuje wyboru 3 przedmiotów: 2 w języku polskim i 1 w języku angielskim</t>
    </r>
  </si>
  <si>
    <t>Public relations w logistyce</t>
  </si>
  <si>
    <t>Marketing</t>
  </si>
  <si>
    <t>Matematyka ekonomiczna</t>
  </si>
  <si>
    <t>Statystyka opisowa</t>
  </si>
  <si>
    <t>Prognozowanie i symulacje</t>
  </si>
  <si>
    <t>Analiza i badania rynku</t>
  </si>
  <si>
    <t>Prawo w transporcie i logistyce</t>
  </si>
  <si>
    <t>V-VI</t>
  </si>
  <si>
    <t>39.1.</t>
  </si>
  <si>
    <t>39.2.</t>
  </si>
  <si>
    <t>39.3.</t>
  </si>
  <si>
    <t>39.4.</t>
  </si>
  <si>
    <t>39.5.</t>
  </si>
  <si>
    <t>39.6.</t>
  </si>
  <si>
    <t>Podstawy filozofii</t>
  </si>
  <si>
    <t>nauki o zarządzaniu i jakości</t>
  </si>
  <si>
    <t>ekonomia i finanse</t>
  </si>
  <si>
    <t>NAUKI HUMANISTYCZNE</t>
  </si>
  <si>
    <t>K1P_W01</t>
  </si>
  <si>
    <t>K1P_W02</t>
  </si>
  <si>
    <t>K1P_W03</t>
  </si>
  <si>
    <t>K1P_W04</t>
  </si>
  <si>
    <t>K1P_W05</t>
  </si>
  <si>
    <t>K1P_W06</t>
  </si>
  <si>
    <t>K1P_W07</t>
  </si>
  <si>
    <t>K1P_W08</t>
  </si>
  <si>
    <t>K1P_W09</t>
  </si>
  <si>
    <t>K1P_W10</t>
  </si>
  <si>
    <t>K1P_U01</t>
  </si>
  <si>
    <t>K1P_U02</t>
  </si>
  <si>
    <t>K1P_U03</t>
  </si>
  <si>
    <t>K1P_U04</t>
  </si>
  <si>
    <t>K1P_U05</t>
  </si>
  <si>
    <t>K1P_U06</t>
  </si>
  <si>
    <t>K1P_U07</t>
  </si>
  <si>
    <t>K1P_U08</t>
  </si>
  <si>
    <t>K1P_U09</t>
  </si>
  <si>
    <t>K1P_U10</t>
  </si>
  <si>
    <t>K1P_U11</t>
  </si>
  <si>
    <t>K1P_U12</t>
  </si>
  <si>
    <t>K1P_U13</t>
  </si>
  <si>
    <t>K1P_K01</t>
  </si>
  <si>
    <t>K1P_K02</t>
  </si>
  <si>
    <t>K1P_K03</t>
  </si>
  <si>
    <t>K1P_K04</t>
  </si>
  <si>
    <t>K1P_K05</t>
  </si>
  <si>
    <t>charakteru, miejsca i znaczenia logistyki w naukach o zarządzaniu i jakości oraz jej powiązaniu z naukami pokrewnymi</t>
  </si>
  <si>
    <t>struktur i rozwiązań stosowanych w logistyce oraz zna uwarunkowania zmian zachodzących w tych elementach infrastruktury</t>
  </si>
  <si>
    <t>faktów, teorii i metod związanych z zarządzaniem łańcuchami dostaw oraz cyklem życia systemów logistycznych wraz z uwarunkowaniami prowadzonej działalności gospodarczej</t>
  </si>
  <si>
    <t>regulacji prawnych obowiązujących w ramach działalności logistycznej w tym pojęć i zasad z zakresu ochrony własności przemysłowej i intelektualnej</t>
  </si>
  <si>
    <t>relacji, zależności i wydarzeń zachodzących w środowisku społeczno – gospodarczym</t>
  </si>
  <si>
    <t>zasad tworzenia i rozwoju form indywidualnej przedsiębiorczości w obszarze szeroko rozumianej logistyki</t>
  </si>
  <si>
    <t xml:space="preserve">koncepcji, metod organizacji i zarządzania oraz  pojęć związanych z procesem wewnętrznej i zewnętrznej komunikacji;  </t>
  </si>
  <si>
    <t>postaw człowieka oraz ujęcia teorii motywacji i negocjacji; funkcji kierowania ludźmi</t>
  </si>
  <si>
    <t>metod, narzędzi oraz technik pozyskiwania i analizowania danych dotyczących procesów logistycznych</t>
  </si>
  <si>
    <t>finansowych i rachunkowych aspektów działalności gospodarczej, w tym w zakresie logistyki</t>
  </si>
  <si>
    <t>wykorzystywać zdobytą wiedzę teoretyczną i praktyczną w zakresie zarządzania powierzonymi zasobami w ramach działalności logistycznej</t>
  </si>
  <si>
    <t>wykorzystywać wiedzę do prawidłowej interpretacji zjawisk w logistyce a także  dokonać krytycznej analizy i przewidzieć skuteczność i efektywność działań logistycznych i transportowych oraz ocenić istniejące rozwiązania w zakresie infrastruktury technicznej w obszarze logistyki</t>
  </si>
  <si>
    <t>prawidłowo posługiwać się przepisami normatywnymi oraz standardami branżowymi w celu rozwiązywania zadań logistycznych</t>
  </si>
  <si>
    <t xml:space="preserve">posługiwać się metodami i narzędziami opisu oraz analizy problemów zachodzących w poszczególnych obszarach  działalności przedsiębiorstw logistycznych oraz uzasadnić ich zastosowanie w procesie podejmowania decyzji;; </t>
  </si>
  <si>
    <t>posługiwać się zasadami, metodami, technikami rachunkowości do prowadzenia ewidencji przedsiębiorstwa</t>
  </si>
  <si>
    <t>obserwować i analizować procesy społeczne, w szczególności w zakresie zjawisk marketingowych i wykorzystać te dane w podejmowaniu decyzji biznesowych i w negocjacjach</t>
  </si>
  <si>
    <t>posługiwać się zasadami związanymi z rozróżnianiem uprawnień osobistych i majątkowych podmiotów prawa w zakresie własności intelektualnej i przemysłowej</t>
  </si>
  <si>
    <t>planować działalność przedsiębiorstwa, w tym logistycznego</t>
  </si>
  <si>
    <t>potrafi wykorzystać dostępne źródła wtórne i pierwotne do przygotowania opracowań określonych problemów badawczych</t>
  </si>
  <si>
    <t>prezentować własne opinie i oceny oraz formułować wątpliwości i rozwiązania w zakresie logistyki, budując argumentacje na podstawie teorii naukowych, wyników badań empirycznych oraz różnych poglądów</t>
  </si>
  <si>
    <t>stosować podstawowe zasady bezpieczeństwa i higieny pracy</t>
  </si>
  <si>
    <t>Ma świadomość konieczności uczenia się przez całe życie, pogłębiania posiadanej wiedzy i umiejętności, dzięki czemu potrafi wskazać i realizować kierunki własnego rozwoju</t>
  </si>
  <si>
    <t>Jest gotów do przyjęcia odpowiedzialności za pracę własną oraz podporządkowania się zasadom pracy w zespole i ponoszenia odpowiedzialności za wspólne realizowane zadania</t>
  </si>
  <si>
    <t>Postępuje etycznie w ramach wyznaczonych ról organizacyjnych i społecznych</t>
  </si>
  <si>
    <t>Dokonuje krytycznej oceny posiadanej wiedzy i ponosi odpowiedzialność za działania własne oraz zespołów, w których uczestniczy w zakresie realizacji procesów i projektów logistycznych</t>
  </si>
  <si>
    <t>Wpływa na kształtowanie kultury osobistej w środowisku pracy  oraz dba o pozytywny wizerunek instytucji w oczach mediów i opinii publicznej</t>
  </si>
  <si>
    <t>efektywnie komunikować się w środowisku i otoczeniu zawodowym zarówno w języku polskim, jak i języku obcym, stosując zwroty i wyrażenia z zakresu logistyki i zarządzania łańcuchem dostaw na poziomie B2 – wg Europejskiego Systemu Opisu Kształcenia Językowego;</t>
  </si>
  <si>
    <t>planować i organizować pracę własną i zespołów, w tym przewidywać zachowania jego członków, analizować motywy ich działania oraz wpływać na nie w określonym zakresie;</t>
  </si>
  <si>
    <t>Kompetencje społeczne</t>
  </si>
  <si>
    <t>Umiejętności    Potrafi…</t>
  </si>
  <si>
    <r>
      <t>Wiedza</t>
    </r>
    <r>
      <rPr>
        <b/>
        <i/>
        <sz val="8"/>
        <rFont val="Times New Roman"/>
        <family val="1"/>
        <charset val="238"/>
      </rPr>
      <t xml:space="preserve">    Ma wiedzę w zakresie...</t>
    </r>
  </si>
  <si>
    <t>∑ 28</t>
  </si>
  <si>
    <t>humanistyczne</t>
  </si>
  <si>
    <t>Logistyka e-commerce</t>
  </si>
  <si>
    <t xml:space="preserve">Język obcy </t>
  </si>
  <si>
    <t>Projekt dyplomowy</t>
  </si>
  <si>
    <t>ECTS 190 -5 humanistyczne = 185</t>
  </si>
  <si>
    <t>Mikroekonomia</t>
  </si>
  <si>
    <t>Podstawy rachunkowości</t>
  </si>
  <si>
    <t xml:space="preserve">Podstawy finansów </t>
  </si>
  <si>
    <t>Podstawy makroekonomii</t>
  </si>
  <si>
    <t>Podstawy marketingu</t>
  </si>
  <si>
    <t>37.2</t>
  </si>
  <si>
    <t>Ubezpieczenia społeczne i gospodarcze</t>
  </si>
  <si>
    <t>37.1</t>
  </si>
  <si>
    <t>37.3</t>
  </si>
  <si>
    <t>37.4</t>
  </si>
  <si>
    <t>37.5</t>
  </si>
  <si>
    <t>37.6</t>
  </si>
  <si>
    <t>38.1</t>
  </si>
  <si>
    <t>38.2</t>
  </si>
  <si>
    <t>38.3</t>
  </si>
  <si>
    <t>38.4</t>
  </si>
  <si>
    <t>38.5</t>
  </si>
  <si>
    <t>38.6</t>
  </si>
  <si>
    <t>39.1</t>
  </si>
  <si>
    <t>39.2</t>
  </si>
  <si>
    <t>39.3</t>
  </si>
  <si>
    <t>39.4</t>
  </si>
  <si>
    <t>39.5</t>
  </si>
  <si>
    <t>39.6</t>
  </si>
  <si>
    <t>40.1</t>
  </si>
  <si>
    <t>40.2</t>
  </si>
  <si>
    <t>40.3</t>
  </si>
  <si>
    <t>40.4</t>
  </si>
  <si>
    <t>40.5</t>
  </si>
  <si>
    <t>40.6</t>
  </si>
  <si>
    <t>Logistyka zaopatrzenia, produkcji i gospodarka magazynowa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</si>
</sst>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28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charset val="238"/>
    </font>
    <font>
      <sz val="7"/>
      <name val="Arial CE"/>
      <charset val="238"/>
    </font>
    <font>
      <b/>
      <sz val="8"/>
      <name val="Arial CE"/>
      <charset val="238"/>
    </font>
    <font>
      <sz val="8"/>
      <name val="Tahoma"/>
      <family val="2"/>
      <charset val="238"/>
    </font>
    <font>
      <b/>
      <sz val="14"/>
      <name val="Arial CE"/>
      <charset val="238"/>
    </font>
    <font>
      <b/>
      <sz val="9"/>
      <name val="Arial CE"/>
      <charset val="238"/>
    </font>
    <font>
      <sz val="8"/>
      <name val="Arial"/>
      <family val="2"/>
      <charset val="238"/>
    </font>
    <font>
      <sz val="9"/>
      <name val="Arial CE"/>
      <charset val="238"/>
    </font>
    <font>
      <sz val="10"/>
      <name val="Arial CE"/>
      <charset val="238"/>
    </font>
    <font>
      <sz val="11"/>
      <name val="Poppins"/>
    </font>
    <font>
      <sz val="8"/>
      <name val="Times New Roman"/>
      <family val="1"/>
      <charset val="238"/>
    </font>
    <font>
      <sz val="11"/>
      <name val="Poppins"/>
      <charset val="238"/>
    </font>
    <font>
      <b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10"/>
      <name val="Arial"/>
      <family val="2"/>
      <charset val="238"/>
    </font>
    <font>
      <sz val="8"/>
      <color rgb="FFFF0000"/>
      <name val="Arial CE"/>
      <charset val="238"/>
    </font>
    <font>
      <b/>
      <sz val="9"/>
      <color rgb="FFFF0000"/>
      <name val="Arial CE"/>
      <charset val="238"/>
    </font>
    <font>
      <b/>
      <sz val="9"/>
      <color rgb="FF00B050"/>
      <name val="Arial CE"/>
      <charset val="238"/>
    </font>
    <font>
      <sz val="8"/>
      <color theme="1"/>
      <name val="Arial"/>
      <family val="2"/>
      <charset val="238"/>
    </font>
    <font>
      <sz val="12"/>
      <color rgb="FF000000"/>
      <name val="Aptos"/>
      <family val="2"/>
    </font>
    <font>
      <sz val="8"/>
      <color rgb="FFFF0000"/>
      <name val="Arial CE"/>
      <family val="2"/>
      <charset val="238"/>
    </font>
    <font>
      <sz val="8"/>
      <color rgb="FF7030A0"/>
      <name val="Arial CE"/>
      <charset val="238"/>
    </font>
    <font>
      <b/>
      <sz val="8"/>
      <color rgb="FF7030A0"/>
      <name val="Arial CE"/>
      <charset val="238"/>
    </font>
    <font>
      <sz val="7"/>
      <color rgb="FF7030A0"/>
      <name val="Arial CE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7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double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ck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ck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7">
    <xf numFmtId="0" fontId="0" fillId="0" borderId="0" xfId="0"/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6" borderId="2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16" fillId="0" borderId="23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0" fillId="7" borderId="21" xfId="0" applyFont="1" applyFill="1" applyBorder="1" applyAlignment="1">
      <alignment horizontal="left" vertical="center"/>
    </xf>
    <xf numFmtId="0" fontId="10" fillId="0" borderId="23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16" fillId="7" borderId="21" xfId="0" applyFont="1" applyFill="1" applyBorder="1" applyAlignment="1">
      <alignment horizontal="left" vertical="center" wrapText="1"/>
    </xf>
    <xf numFmtId="0" fontId="16" fillId="7" borderId="5" xfId="0" applyFont="1" applyFill="1" applyBorder="1" applyAlignment="1">
      <alignment horizontal="left" vertical="center" wrapText="1"/>
    </xf>
    <xf numFmtId="0" fontId="7" fillId="7" borderId="10" xfId="0" applyFont="1" applyFill="1" applyBorder="1" applyAlignment="1">
      <alignment horizontal="center" vertical="center"/>
    </xf>
    <xf numFmtId="0" fontId="16" fillId="7" borderId="0" xfId="0" applyFont="1" applyFill="1" applyAlignment="1">
      <alignment horizontal="left" vertical="center" wrapText="1"/>
    </xf>
    <xf numFmtId="0" fontId="7" fillId="7" borderId="8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vertical="center"/>
    </xf>
    <xf numFmtId="0" fontId="7" fillId="4" borderId="25" xfId="0" applyFont="1" applyFill="1" applyBorder="1" applyAlignment="1">
      <alignment horizontal="centerContinuous" vertical="center"/>
    </xf>
    <xf numFmtId="0" fontId="7" fillId="4" borderId="26" xfId="0" applyFont="1" applyFill="1" applyBorder="1" applyAlignment="1">
      <alignment horizontal="center" vertical="center" textRotation="90"/>
    </xf>
    <xf numFmtId="0" fontId="7" fillId="4" borderId="26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Continuous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31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left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7" fillId="0" borderId="36" xfId="0" applyFont="1" applyBorder="1" applyAlignment="1">
      <alignment horizontal="center" vertical="center"/>
    </xf>
    <xf numFmtId="164" fontId="7" fillId="0" borderId="37" xfId="0" applyNumberFormat="1" applyFont="1" applyBorder="1" applyAlignment="1">
      <alignment horizontal="center" vertical="center"/>
    </xf>
    <xf numFmtId="164" fontId="7" fillId="0" borderId="38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0" fontId="7" fillId="5" borderId="41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0" fillId="5" borderId="23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0" fillId="5" borderId="38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7" borderId="31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9" fillId="7" borderId="5" xfId="0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5" borderId="37" xfId="0" applyFont="1" applyFill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5" borderId="37" xfId="0" applyFont="1" applyFill="1" applyBorder="1" applyAlignment="1">
      <alignment horizontal="center" vertical="center"/>
    </xf>
    <xf numFmtId="0" fontId="10" fillId="5" borderId="41" xfId="0" applyFont="1" applyFill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0" fillId="3" borderId="45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5" borderId="47" xfId="0" applyFont="1" applyFill="1" applyBorder="1" applyAlignment="1">
      <alignment horizontal="center" vertical="center"/>
    </xf>
    <xf numFmtId="0" fontId="16" fillId="0" borderId="48" xfId="0" applyFont="1" applyBorder="1" applyAlignment="1">
      <alignment horizontal="left" vertical="center"/>
    </xf>
    <xf numFmtId="0" fontId="10" fillId="7" borderId="5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10" fillId="7" borderId="1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2" borderId="11" xfId="0" applyFont="1" applyFill="1" applyBorder="1" applyAlignment="1">
      <alignment vertical="center"/>
    </xf>
    <xf numFmtId="0" fontId="9" fillId="2" borderId="51" xfId="0" applyFont="1" applyFill="1" applyBorder="1" applyAlignment="1">
      <alignment horizontal="left" vertical="center"/>
    </xf>
    <xf numFmtId="0" fontId="7" fillId="2" borderId="52" xfId="0" applyFont="1" applyFill="1" applyBorder="1" applyAlignment="1">
      <alignment horizontal="center" vertical="center"/>
    </xf>
    <xf numFmtId="0" fontId="12" fillId="2" borderId="53" xfId="0" applyFont="1" applyFill="1" applyBorder="1" applyAlignment="1">
      <alignment horizontal="center" vertical="center"/>
    </xf>
    <xf numFmtId="0" fontId="10" fillId="6" borderId="42" xfId="0" applyFont="1" applyFill="1" applyBorder="1" applyAlignment="1">
      <alignment horizontal="center" vertical="center"/>
    </xf>
    <xf numFmtId="0" fontId="10" fillId="6" borderId="54" xfId="0" applyFont="1" applyFill="1" applyBorder="1" applyAlignment="1">
      <alignment horizontal="center" vertical="center"/>
    </xf>
    <xf numFmtId="0" fontId="10" fillId="6" borderId="55" xfId="0" applyFont="1" applyFill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7" fillId="0" borderId="2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7" fillId="0" borderId="0" xfId="0" applyFont="1" applyAlignment="1">
      <alignment horizontal="centerContinuous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57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6" borderId="58" xfId="0" applyFont="1" applyFill="1" applyBorder="1" applyAlignment="1">
      <alignment horizontal="center" vertical="center"/>
    </xf>
    <xf numFmtId="0" fontId="10" fillId="6" borderId="59" xfId="0" applyFont="1" applyFill="1" applyBorder="1" applyAlignment="1">
      <alignment horizontal="center" vertical="center"/>
    </xf>
    <xf numFmtId="0" fontId="10" fillId="6" borderId="60" xfId="0" applyFont="1" applyFill="1" applyBorder="1" applyAlignment="1">
      <alignment horizontal="center" vertical="center"/>
    </xf>
    <xf numFmtId="0" fontId="10" fillId="6" borderId="61" xfId="0" applyFont="1" applyFill="1" applyBorder="1" applyAlignment="1">
      <alignment horizontal="center" vertical="center"/>
    </xf>
    <xf numFmtId="0" fontId="10" fillId="6" borderId="62" xfId="0" applyFont="1" applyFill="1" applyBorder="1" applyAlignment="1">
      <alignment horizontal="center" vertical="center"/>
    </xf>
    <xf numFmtId="0" fontId="10" fillId="6" borderId="63" xfId="0" applyFont="1" applyFill="1" applyBorder="1" applyAlignment="1">
      <alignment horizontal="center" vertical="center"/>
    </xf>
    <xf numFmtId="0" fontId="12" fillId="4" borderId="42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left" vertical="center"/>
    </xf>
    <xf numFmtId="0" fontId="10" fillId="5" borderId="36" xfId="0" applyFont="1" applyFill="1" applyBorder="1" applyAlignment="1">
      <alignment horizontal="center" vertical="center"/>
    </xf>
    <xf numFmtId="164" fontId="10" fillId="5" borderId="64" xfId="0" applyNumberFormat="1" applyFont="1" applyFill="1" applyBorder="1" applyAlignment="1">
      <alignment horizontal="center" vertical="center"/>
    </xf>
    <xf numFmtId="0" fontId="10" fillId="5" borderId="40" xfId="0" applyFont="1" applyFill="1" applyBorder="1" applyAlignment="1">
      <alignment horizontal="center" vertical="center"/>
    </xf>
    <xf numFmtId="0" fontId="10" fillId="5" borderId="65" xfId="0" applyFont="1" applyFill="1" applyBorder="1" applyAlignment="1">
      <alignment horizontal="center" vertical="center"/>
    </xf>
    <xf numFmtId="0" fontId="10" fillId="4" borderId="42" xfId="0" applyFont="1" applyFill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7" borderId="64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10" fillId="4" borderId="54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4" borderId="66" xfId="0" applyFont="1" applyFill="1" applyBorder="1" applyAlignment="1">
      <alignment horizontal="center" vertical="center"/>
    </xf>
    <xf numFmtId="0" fontId="28" fillId="7" borderId="48" xfId="0" applyFont="1" applyFill="1" applyBorder="1" applyAlignment="1">
      <alignment horizontal="left" vertical="center" wrapText="1"/>
    </xf>
    <xf numFmtId="0" fontId="3" fillId="0" borderId="67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2" borderId="74" xfId="0" applyFont="1" applyFill="1" applyBorder="1" applyAlignment="1">
      <alignment horizontal="center" vertical="center"/>
    </xf>
    <xf numFmtId="0" fontId="10" fillId="2" borderId="75" xfId="0" applyFont="1" applyFill="1" applyBorder="1" applyAlignment="1">
      <alignment horizontal="center" vertical="center"/>
    </xf>
    <xf numFmtId="0" fontId="3" fillId="0" borderId="67" xfId="0" applyFont="1" applyBorder="1" applyAlignment="1">
      <alignment vertical="center"/>
    </xf>
    <xf numFmtId="0" fontId="10" fillId="2" borderId="73" xfId="0" applyFont="1" applyFill="1" applyBorder="1" applyAlignment="1">
      <alignment horizontal="center" vertical="center"/>
    </xf>
    <xf numFmtId="0" fontId="7" fillId="4" borderId="76" xfId="0" applyFont="1" applyFill="1" applyBorder="1" applyAlignment="1">
      <alignment horizontal="center" vertical="center"/>
    </xf>
    <xf numFmtId="0" fontId="7" fillId="4" borderId="77" xfId="0" applyFont="1" applyFill="1" applyBorder="1" applyAlignment="1">
      <alignment horizontal="center" vertical="center"/>
    </xf>
    <xf numFmtId="0" fontId="7" fillId="4" borderId="78" xfId="0" applyFont="1" applyFill="1" applyBorder="1" applyAlignment="1">
      <alignment horizontal="center" vertical="center"/>
    </xf>
    <xf numFmtId="0" fontId="7" fillId="4" borderId="79" xfId="0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10" fillId="2" borderId="80" xfId="0" applyFont="1" applyFill="1" applyBorder="1" applyAlignment="1">
      <alignment horizontal="center" vertical="center"/>
    </xf>
    <xf numFmtId="164" fontId="7" fillId="2" borderId="81" xfId="0" applyNumberFormat="1" applyFont="1" applyFill="1" applyBorder="1" applyAlignment="1">
      <alignment horizontal="center" vertical="center"/>
    </xf>
    <xf numFmtId="0" fontId="7" fillId="2" borderId="81" xfId="0" applyFont="1" applyFill="1" applyBorder="1" applyAlignment="1">
      <alignment horizontal="center" vertical="center"/>
    </xf>
    <xf numFmtId="0" fontId="7" fillId="4" borderId="81" xfId="0" applyFont="1" applyFill="1" applyBorder="1" applyAlignment="1">
      <alignment horizontal="center" vertical="center"/>
    </xf>
    <xf numFmtId="0" fontId="10" fillId="5" borderId="82" xfId="0" applyFont="1" applyFill="1" applyBorder="1" applyAlignment="1">
      <alignment horizontal="center" vertical="center"/>
    </xf>
    <xf numFmtId="0" fontId="7" fillId="5" borderId="82" xfId="0" applyFont="1" applyFill="1" applyBorder="1" applyAlignment="1">
      <alignment horizontal="center" vertical="center"/>
    </xf>
    <xf numFmtId="0" fontId="7" fillId="5" borderId="38" xfId="0" applyFont="1" applyFill="1" applyBorder="1" applyAlignment="1">
      <alignment horizontal="center" vertical="center"/>
    </xf>
    <xf numFmtId="0" fontId="7" fillId="2" borderId="83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7" fillId="0" borderId="85" xfId="0" applyFont="1" applyBorder="1" applyAlignment="1">
      <alignment horizontal="center" vertical="center"/>
    </xf>
    <xf numFmtId="0" fontId="7" fillId="5" borderId="86" xfId="0" applyFont="1" applyFill="1" applyBorder="1" applyAlignment="1">
      <alignment horizontal="center" vertical="center"/>
    </xf>
    <xf numFmtId="164" fontId="7" fillId="2" borderId="83" xfId="0" applyNumberFormat="1" applyFont="1" applyFill="1" applyBorder="1" applyAlignment="1">
      <alignment horizontal="center" vertical="center"/>
    </xf>
    <xf numFmtId="0" fontId="10" fillId="5" borderId="86" xfId="0" applyFont="1" applyFill="1" applyBorder="1" applyAlignment="1">
      <alignment horizontal="center" vertical="center"/>
    </xf>
    <xf numFmtId="0" fontId="6" fillId="0" borderId="87" xfId="0" applyFont="1" applyBorder="1" applyAlignment="1">
      <alignment vertical="center"/>
    </xf>
    <xf numFmtId="0" fontId="0" fillId="0" borderId="87" xfId="0" applyBorder="1" applyAlignment="1">
      <alignment vertical="center"/>
    </xf>
    <xf numFmtId="0" fontId="7" fillId="0" borderId="88" xfId="0" applyFont="1" applyBorder="1" applyAlignment="1">
      <alignment horizontal="left" vertical="center"/>
    </xf>
    <xf numFmtId="0" fontId="3" fillId="0" borderId="89" xfId="0" applyFont="1" applyBorder="1" applyAlignment="1">
      <alignment horizontal="center" vertical="center"/>
    </xf>
    <xf numFmtId="0" fontId="3" fillId="0" borderId="89" xfId="0" applyFont="1" applyBorder="1" applyAlignment="1">
      <alignment vertical="center"/>
    </xf>
    <xf numFmtId="0" fontId="7" fillId="0" borderId="90" xfId="0" applyFont="1" applyBorder="1" applyAlignment="1">
      <alignment horizontal="left" vertical="center"/>
    </xf>
    <xf numFmtId="0" fontId="7" fillId="0" borderId="87" xfId="0" applyFont="1" applyBorder="1" applyAlignment="1">
      <alignment horizontal="left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91" xfId="0" applyFont="1" applyFill="1" applyBorder="1" applyAlignment="1">
      <alignment horizontal="left" vertical="center"/>
    </xf>
    <xf numFmtId="0" fontId="9" fillId="2" borderId="92" xfId="0" applyFont="1" applyFill="1" applyBorder="1" applyAlignment="1">
      <alignment horizontal="center" vertical="center"/>
    </xf>
    <xf numFmtId="1" fontId="9" fillId="2" borderId="93" xfId="0" applyNumberFormat="1" applyFont="1" applyFill="1" applyBorder="1" applyAlignment="1">
      <alignment horizontal="center" vertical="center"/>
    </xf>
    <xf numFmtId="0" fontId="9" fillId="2" borderId="93" xfId="0" applyFont="1" applyFill="1" applyBorder="1" applyAlignment="1">
      <alignment horizontal="center" vertical="center"/>
    </xf>
    <xf numFmtId="0" fontId="9" fillId="2" borderId="94" xfId="0" applyFont="1" applyFill="1" applyBorder="1" applyAlignment="1">
      <alignment horizontal="center" vertical="center"/>
    </xf>
    <xf numFmtId="0" fontId="9" fillId="2" borderId="95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96" xfId="0" applyFont="1" applyFill="1" applyBorder="1" applyAlignment="1">
      <alignment horizontal="center" vertical="center"/>
    </xf>
    <xf numFmtId="0" fontId="9" fillId="2" borderId="97" xfId="0" applyFont="1" applyFill="1" applyBorder="1" applyAlignment="1">
      <alignment horizontal="center" vertical="center"/>
    </xf>
    <xf numFmtId="164" fontId="9" fillId="2" borderId="95" xfId="0" applyNumberFormat="1" applyFont="1" applyFill="1" applyBorder="1" applyAlignment="1">
      <alignment horizontal="center" vertical="center"/>
    </xf>
    <xf numFmtId="164" fontId="9" fillId="2" borderId="96" xfId="0" applyNumberFormat="1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7" fillId="0" borderId="89" xfId="0" applyFont="1" applyBorder="1" applyAlignment="1">
      <alignment horizontal="left" vertical="center"/>
    </xf>
    <xf numFmtId="0" fontId="6" fillId="0" borderId="87" xfId="0" applyFont="1" applyBorder="1" applyAlignment="1">
      <alignment horizontal="centerContinuous" vertical="center"/>
    </xf>
    <xf numFmtId="0" fontId="12" fillId="0" borderId="87" xfId="0" applyFont="1" applyBorder="1" applyAlignment="1">
      <alignment horizontal="centerContinuous" vertical="center"/>
    </xf>
    <xf numFmtId="0" fontId="7" fillId="0" borderId="98" xfId="0" applyFont="1" applyBorder="1" applyAlignment="1">
      <alignment horizontal="centerContinuous" vertical="center"/>
    </xf>
    <xf numFmtId="0" fontId="7" fillId="0" borderId="99" xfId="0" applyFont="1" applyBorder="1" applyAlignment="1">
      <alignment horizontal="centerContinuous" vertical="center"/>
    </xf>
    <xf numFmtId="0" fontId="12" fillId="0" borderId="100" xfId="0" applyFont="1" applyBorder="1" applyAlignment="1">
      <alignment vertical="center"/>
    </xf>
    <xf numFmtId="0" fontId="12" fillId="0" borderId="89" xfId="0" applyFont="1" applyBorder="1" applyAlignment="1">
      <alignment vertical="center"/>
    </xf>
    <xf numFmtId="0" fontId="7" fillId="0" borderId="89" xfId="0" applyFont="1" applyBorder="1" applyAlignment="1">
      <alignment vertical="center"/>
    </xf>
    <xf numFmtId="0" fontId="7" fillId="0" borderId="101" xfId="0" applyFont="1" applyBorder="1" applyAlignment="1">
      <alignment vertical="center"/>
    </xf>
    <xf numFmtId="0" fontId="12" fillId="0" borderId="102" xfId="0" applyFont="1" applyBorder="1" applyAlignment="1">
      <alignment vertical="center"/>
    </xf>
    <xf numFmtId="0" fontId="7" fillId="0" borderId="103" xfId="0" applyFont="1" applyBorder="1" applyAlignment="1">
      <alignment vertical="center"/>
    </xf>
    <xf numFmtId="0" fontId="12" fillId="0" borderId="90" xfId="0" applyFont="1" applyBorder="1" applyAlignment="1">
      <alignment horizontal="left" vertical="center"/>
    </xf>
    <xf numFmtId="0" fontId="12" fillId="0" borderId="87" xfId="0" applyFont="1" applyBorder="1" applyAlignment="1">
      <alignment horizontal="left" vertical="center"/>
    </xf>
    <xf numFmtId="0" fontId="7" fillId="0" borderId="99" xfId="0" applyFont="1" applyBorder="1" applyAlignment="1">
      <alignment horizontal="left" vertical="center"/>
    </xf>
    <xf numFmtId="0" fontId="7" fillId="0" borderId="103" xfId="0" applyFont="1" applyBorder="1" applyAlignment="1">
      <alignment horizontal="left" vertical="center"/>
    </xf>
    <xf numFmtId="0" fontId="7" fillId="2" borderId="104" xfId="0" applyFont="1" applyFill="1" applyBorder="1" applyAlignment="1">
      <alignment horizontal="center" vertical="center"/>
    </xf>
    <xf numFmtId="0" fontId="9" fillId="2" borderId="106" xfId="0" applyFont="1" applyFill="1" applyBorder="1" applyAlignment="1">
      <alignment horizontal="center" vertical="center"/>
    </xf>
    <xf numFmtId="0" fontId="10" fillId="5" borderId="105" xfId="0" applyFont="1" applyFill="1" applyBorder="1" applyAlignment="1">
      <alignment horizontal="center" vertical="center"/>
    </xf>
    <xf numFmtId="0" fontId="10" fillId="2" borderId="107" xfId="0" applyFont="1" applyFill="1" applyBorder="1" applyAlignment="1">
      <alignment horizontal="center" vertical="center"/>
    </xf>
    <xf numFmtId="0" fontId="7" fillId="2" borderId="108" xfId="0" applyFont="1" applyFill="1" applyBorder="1" applyAlignment="1">
      <alignment horizontal="center" vertical="center"/>
    </xf>
    <xf numFmtId="0" fontId="7" fillId="5" borderId="109" xfId="0" applyFont="1" applyFill="1" applyBorder="1" applyAlignment="1">
      <alignment horizontal="center" vertical="center"/>
    </xf>
    <xf numFmtId="0" fontId="7" fillId="5" borderId="108" xfId="0" applyFont="1" applyFill="1" applyBorder="1" applyAlignment="1">
      <alignment horizontal="center" vertical="center"/>
    </xf>
    <xf numFmtId="0" fontId="7" fillId="2" borderId="110" xfId="0" applyFont="1" applyFill="1" applyBorder="1" applyAlignment="1">
      <alignment horizontal="center" vertical="center"/>
    </xf>
    <xf numFmtId="0" fontId="10" fillId="5" borderId="110" xfId="0" applyFont="1" applyFill="1" applyBorder="1" applyAlignment="1">
      <alignment horizontal="center" vertical="center"/>
    </xf>
    <xf numFmtId="0" fontId="7" fillId="2" borderId="111" xfId="0" applyFont="1" applyFill="1" applyBorder="1" applyAlignment="1">
      <alignment horizontal="center" vertical="center"/>
    </xf>
    <xf numFmtId="0" fontId="10" fillId="2" borderId="108" xfId="0" applyFont="1" applyFill="1" applyBorder="1" applyAlignment="1">
      <alignment horizontal="center" vertical="center"/>
    </xf>
    <xf numFmtId="0" fontId="10" fillId="5" borderId="112" xfId="0" applyFont="1" applyFill="1" applyBorder="1" applyAlignment="1">
      <alignment horizontal="center" vertical="center"/>
    </xf>
    <xf numFmtId="0" fontId="10" fillId="5" borderId="109" xfId="0" applyFont="1" applyFill="1" applyBorder="1" applyAlignment="1">
      <alignment horizontal="center" vertical="center"/>
    </xf>
    <xf numFmtId="0" fontId="10" fillId="5" borderId="108" xfId="0" applyFont="1" applyFill="1" applyBorder="1" applyAlignment="1">
      <alignment horizontal="center" vertical="center"/>
    </xf>
    <xf numFmtId="0" fontId="7" fillId="5" borderId="107" xfId="0" applyFont="1" applyFill="1" applyBorder="1" applyAlignment="1">
      <alignment horizontal="center" vertical="center"/>
    </xf>
    <xf numFmtId="0" fontId="7" fillId="4" borderId="104" xfId="0" applyFont="1" applyFill="1" applyBorder="1" applyAlignment="1">
      <alignment horizontal="center" vertical="center"/>
    </xf>
    <xf numFmtId="0" fontId="7" fillId="4" borderId="103" xfId="0" applyFont="1" applyFill="1" applyBorder="1" applyAlignment="1">
      <alignment horizontal="center" vertical="center"/>
    </xf>
    <xf numFmtId="0" fontId="7" fillId="4" borderId="113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114" xfId="0" applyFont="1" applyFill="1" applyBorder="1" applyAlignment="1">
      <alignment horizontal="center" vertical="center"/>
    </xf>
    <xf numFmtId="0" fontId="7" fillId="4" borderId="115" xfId="0" applyFont="1" applyFill="1" applyBorder="1" applyAlignment="1">
      <alignment horizontal="center" vertical="center"/>
    </xf>
    <xf numFmtId="0" fontId="7" fillId="4" borderId="46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16" fillId="7" borderId="21" xfId="0" applyFont="1" applyFill="1" applyBorder="1" applyAlignment="1">
      <alignment horizontal="left" vertical="center"/>
    </xf>
    <xf numFmtId="0" fontId="10" fillId="7" borderId="2" xfId="0" applyFont="1" applyFill="1" applyBorder="1" applyAlignment="1">
      <alignment horizontal="center" vertical="center"/>
    </xf>
    <xf numFmtId="0" fontId="29" fillId="0" borderId="0" xfId="0" applyFont="1" applyAlignment="1">
      <alignment vertical="center" wrapText="1"/>
    </xf>
    <xf numFmtId="0" fontId="7" fillId="4" borderId="0" xfId="0" applyFont="1" applyFill="1" applyAlignment="1">
      <alignment horizontal="centerContinuous" vertical="center"/>
    </xf>
    <xf numFmtId="0" fontId="3" fillId="0" borderId="87" xfId="0" applyFont="1" applyBorder="1" applyAlignment="1">
      <alignment horizontal="centerContinuous" vertical="center"/>
    </xf>
    <xf numFmtId="0" fontId="7" fillId="4" borderId="116" xfId="0" applyFont="1" applyFill="1" applyBorder="1" applyAlignment="1">
      <alignment horizontal="centerContinuous" vertical="center"/>
    </xf>
    <xf numFmtId="0" fontId="7" fillId="4" borderId="117" xfId="0" applyFont="1" applyFill="1" applyBorder="1" applyAlignment="1">
      <alignment horizontal="centerContinuous" vertical="center"/>
    </xf>
    <xf numFmtId="0" fontId="3" fillId="0" borderId="87" xfId="0" applyFont="1" applyBorder="1" applyAlignment="1">
      <alignment horizontal="center" vertical="center"/>
    </xf>
    <xf numFmtId="0" fontId="7" fillId="4" borderId="113" xfId="0" applyFont="1" applyFill="1" applyBorder="1" applyAlignment="1">
      <alignment horizontal="centerContinuous" vertical="center"/>
    </xf>
    <xf numFmtId="0" fontId="9" fillId="2" borderId="0" xfId="0" applyFont="1" applyFill="1" applyAlignment="1">
      <alignment horizontal="right" vertical="center"/>
    </xf>
    <xf numFmtId="0" fontId="12" fillId="5" borderId="23" xfId="0" applyFont="1" applyFill="1" applyBorder="1" applyAlignment="1">
      <alignment horizontal="left" vertical="center" wrapText="1"/>
    </xf>
    <xf numFmtId="0" fontId="10" fillId="8" borderId="118" xfId="0" applyFont="1" applyFill="1" applyBorder="1" applyAlignment="1">
      <alignment horizontal="left" vertical="center"/>
    </xf>
    <xf numFmtId="0" fontId="10" fillId="0" borderId="18" xfId="0" applyFont="1" applyBorder="1" applyAlignment="1">
      <alignment horizontal="left" vertical="center" wrapText="1"/>
    </xf>
    <xf numFmtId="0" fontId="10" fillId="8" borderId="118" xfId="0" applyFont="1" applyFill="1" applyBorder="1" applyAlignment="1">
      <alignment horizontal="left" vertical="center" wrapText="1"/>
    </xf>
    <xf numFmtId="0" fontId="10" fillId="4" borderId="118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0" fillId="8" borderId="119" xfId="0" applyFont="1" applyFill="1" applyBorder="1" applyAlignment="1">
      <alignment horizontal="left" vertical="center" wrapText="1"/>
    </xf>
    <xf numFmtId="0" fontId="10" fillId="8" borderId="35" xfId="0" applyFont="1" applyFill="1" applyBorder="1" applyAlignment="1">
      <alignment horizontal="left" vertical="center"/>
    </xf>
    <xf numFmtId="0" fontId="10" fillId="8" borderId="35" xfId="0" applyFont="1" applyFill="1" applyBorder="1" applyAlignment="1">
      <alignment vertical="center"/>
    </xf>
    <xf numFmtId="0" fontId="10" fillId="0" borderId="14" xfId="0" applyFont="1" applyBorder="1" applyAlignment="1">
      <alignment horizontal="center" vertical="center"/>
    </xf>
    <xf numFmtId="0" fontId="7" fillId="0" borderId="4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10" fillId="6" borderId="2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31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7" fillId="7" borderId="64" xfId="0" applyFont="1" applyFill="1" applyBorder="1" applyAlignment="1">
      <alignment horizontal="center" vertical="center"/>
    </xf>
    <xf numFmtId="0" fontId="7" fillId="0" borderId="97" xfId="0" applyFont="1" applyBorder="1" applyAlignment="1">
      <alignment horizontal="center" vertical="center"/>
    </xf>
    <xf numFmtId="0" fontId="7" fillId="0" borderId="120" xfId="0" applyFont="1" applyBorder="1" applyAlignment="1">
      <alignment horizontal="center" vertical="center"/>
    </xf>
    <xf numFmtId="0" fontId="10" fillId="5" borderId="84" xfId="0" applyFont="1" applyFill="1" applyBorder="1" applyAlignment="1">
      <alignment horizontal="center" vertical="center"/>
    </xf>
    <xf numFmtId="0" fontId="10" fillId="5" borderId="64" xfId="0" applyFont="1" applyFill="1" applyBorder="1" applyAlignment="1">
      <alignment horizontal="center" vertical="center"/>
    </xf>
    <xf numFmtId="0" fontId="10" fillId="0" borderId="121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9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2" borderId="122" xfId="0" applyFont="1" applyFill="1" applyBorder="1" applyAlignment="1">
      <alignment horizontal="left" vertical="center"/>
    </xf>
    <xf numFmtId="0" fontId="9" fillId="2" borderId="123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0" fillId="9" borderId="0" xfId="0" applyFill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/>
    </xf>
    <xf numFmtId="0" fontId="21" fillId="0" borderId="124" xfId="0" applyFont="1" applyBorder="1" applyAlignment="1">
      <alignment horizontal="center" vertical="center" wrapText="1"/>
    </xf>
    <xf numFmtId="9" fontId="24" fillId="0" borderId="0" xfId="1" applyFont="1" applyAlignment="1">
      <alignment horizontal="center" vertical="center"/>
    </xf>
    <xf numFmtId="0" fontId="7" fillId="9" borderId="2" xfId="0" applyFont="1" applyFill="1" applyBorder="1" applyAlignment="1">
      <alignment horizontal="left" vertical="center"/>
    </xf>
    <xf numFmtId="0" fontId="7" fillId="9" borderId="1" xfId="0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left" vertical="center"/>
    </xf>
    <xf numFmtId="0" fontId="12" fillId="9" borderId="31" xfId="0" applyFont="1" applyFill="1" applyBorder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9" fillId="2" borderId="125" xfId="0" applyFont="1" applyFill="1" applyBorder="1" applyAlignment="1">
      <alignment horizontal="center" vertical="center"/>
    </xf>
    <xf numFmtId="0" fontId="9" fillId="2" borderId="122" xfId="0" applyFont="1" applyFill="1" applyBorder="1" applyAlignment="1">
      <alignment horizontal="center" vertical="center"/>
    </xf>
    <xf numFmtId="0" fontId="7" fillId="4" borderId="126" xfId="0" applyFont="1" applyFill="1" applyBorder="1" applyAlignment="1">
      <alignment horizontal="center" vertical="center"/>
    </xf>
    <xf numFmtId="0" fontId="7" fillId="4" borderId="127" xfId="0" applyFont="1" applyFill="1" applyBorder="1" applyAlignment="1">
      <alignment horizontal="center" vertical="center"/>
    </xf>
    <xf numFmtId="1" fontId="9" fillId="2" borderId="35" xfId="0" applyNumberFormat="1" applyFont="1" applyFill="1" applyBorder="1" applyAlignment="1">
      <alignment horizontal="center" vertical="center"/>
    </xf>
    <xf numFmtId="1" fontId="12" fillId="2" borderId="35" xfId="0" applyNumberFormat="1" applyFont="1" applyFill="1" applyBorder="1" applyAlignment="1">
      <alignment horizontal="center" vertical="center"/>
    </xf>
    <xf numFmtId="1" fontId="12" fillId="2" borderId="53" xfId="0" applyNumberFormat="1" applyFont="1" applyFill="1" applyBorder="1" applyAlignment="1">
      <alignment horizontal="center" vertical="center"/>
    </xf>
    <xf numFmtId="1" fontId="9" fillId="2" borderId="53" xfId="0" applyNumberFormat="1" applyFont="1" applyFill="1" applyBorder="1" applyAlignment="1">
      <alignment horizontal="center" vertical="center"/>
    </xf>
    <xf numFmtId="0" fontId="0" fillId="5" borderId="37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11" fillId="0" borderId="128" xfId="0" applyFont="1" applyBorder="1" applyAlignment="1">
      <alignment vertical="center"/>
    </xf>
    <xf numFmtId="0" fontId="0" fillId="0" borderId="128" xfId="0" applyBorder="1" applyAlignment="1">
      <alignment vertical="center"/>
    </xf>
    <xf numFmtId="0" fontId="25" fillId="0" borderId="129" xfId="0" applyFont="1" applyBorder="1" applyAlignment="1">
      <alignment horizontal="center" vertical="center"/>
    </xf>
    <xf numFmtId="0" fontId="30" fillId="0" borderId="129" xfId="0" applyFont="1" applyBorder="1" applyAlignment="1">
      <alignment horizontal="center" vertical="center"/>
    </xf>
    <xf numFmtId="0" fontId="25" fillId="0" borderId="130" xfId="0" applyFont="1" applyBorder="1" applyAlignment="1">
      <alignment horizontal="center" vertical="center"/>
    </xf>
    <xf numFmtId="0" fontId="25" fillId="2" borderId="131" xfId="0" applyFont="1" applyFill="1" applyBorder="1" applyAlignment="1">
      <alignment horizontal="center" vertical="center"/>
    </xf>
    <xf numFmtId="0" fontId="25" fillId="2" borderId="132" xfId="0" applyFont="1" applyFill="1" applyBorder="1" applyAlignment="1">
      <alignment horizontal="center" vertical="center"/>
    </xf>
    <xf numFmtId="0" fontId="25" fillId="2" borderId="86" xfId="0" applyFont="1" applyFill="1" applyBorder="1" applyAlignment="1">
      <alignment horizontal="center" vertical="center"/>
    </xf>
    <xf numFmtId="0" fontId="25" fillId="2" borderId="133" xfId="0" applyFont="1" applyFill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2" borderId="4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5" borderId="2" xfId="0" applyFont="1" applyFill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25" fillId="5" borderId="108" xfId="0" applyFont="1" applyFill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1" fillId="2" borderId="37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  <xf numFmtId="0" fontId="31" fillId="5" borderId="37" xfId="0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2" borderId="4" xfId="0" applyFont="1" applyFill="1" applyBorder="1" applyAlignment="1">
      <alignment horizontal="center" vertical="center"/>
    </xf>
    <xf numFmtId="0" fontId="31" fillId="2" borderId="108" xfId="0" applyFont="1" applyFill="1" applyBorder="1" applyAlignment="1">
      <alignment horizontal="center" vertical="center"/>
    </xf>
    <xf numFmtId="0" fontId="32" fillId="7" borderId="19" xfId="0" applyFont="1" applyFill="1" applyBorder="1" applyAlignment="1">
      <alignment horizontal="center" vertical="center"/>
    </xf>
    <xf numFmtId="0" fontId="31" fillId="0" borderId="40" xfId="0" applyFont="1" applyBorder="1" applyAlignment="1">
      <alignment horizontal="center" vertical="center"/>
    </xf>
    <xf numFmtId="0" fontId="31" fillId="5" borderId="3" xfId="0" applyFont="1" applyFill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31" fillId="5" borderId="13" xfId="0" applyFont="1" applyFill="1" applyBorder="1" applyAlignment="1">
      <alignment horizontal="center" vertical="center"/>
    </xf>
    <xf numFmtId="0" fontId="31" fillId="5" borderId="4" xfId="0" applyFont="1" applyFill="1" applyBorder="1" applyAlignment="1">
      <alignment horizontal="center" vertical="center"/>
    </xf>
    <xf numFmtId="0" fontId="31" fillId="5" borderId="108" xfId="0" applyFont="1" applyFill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31" fillId="2" borderId="44" xfId="0" applyFont="1" applyFill="1" applyBorder="1" applyAlignment="1">
      <alignment horizontal="center" vertical="center"/>
    </xf>
    <xf numFmtId="0" fontId="33" fillId="0" borderId="31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1" fillId="2" borderId="134" xfId="0" applyFont="1" applyFill="1" applyBorder="1" applyAlignment="1">
      <alignment horizontal="center" vertical="center"/>
    </xf>
    <xf numFmtId="0" fontId="32" fillId="7" borderId="31" xfId="0" applyFont="1" applyFill="1" applyBorder="1" applyAlignment="1">
      <alignment horizontal="center" vertical="center"/>
    </xf>
    <xf numFmtId="0" fontId="10" fillId="7" borderId="19" xfId="0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7" fillId="7" borderId="36" xfId="0" applyFont="1" applyFill="1" applyBorder="1" applyAlignment="1">
      <alignment horizontal="center" vertical="center"/>
    </xf>
    <xf numFmtId="0" fontId="7" fillId="7" borderId="37" xfId="0" applyFont="1" applyFill="1" applyBorder="1" applyAlignment="1">
      <alignment horizontal="center" vertical="center"/>
    </xf>
    <xf numFmtId="0" fontId="7" fillId="7" borderId="38" xfId="0" applyFont="1" applyFill="1" applyBorder="1" applyAlignment="1">
      <alignment horizontal="center" vertical="center"/>
    </xf>
    <xf numFmtId="0" fontId="10" fillId="7" borderId="38" xfId="0" applyFont="1" applyFill="1" applyBorder="1" applyAlignment="1">
      <alignment horizontal="center" vertical="center"/>
    </xf>
    <xf numFmtId="0" fontId="31" fillId="7" borderId="36" xfId="0" applyFont="1" applyFill="1" applyBorder="1" applyAlignment="1">
      <alignment horizontal="center" vertical="center"/>
    </xf>
    <xf numFmtId="0" fontId="31" fillId="7" borderId="37" xfId="0" applyFont="1" applyFill="1" applyBorder="1" applyAlignment="1">
      <alignment horizontal="center" vertical="center"/>
    </xf>
    <xf numFmtId="0" fontId="31" fillId="7" borderId="38" xfId="0" applyFont="1" applyFill="1" applyBorder="1" applyAlignment="1">
      <alignment horizontal="center" vertical="center"/>
    </xf>
    <xf numFmtId="0" fontId="31" fillId="7" borderId="13" xfId="0" applyFont="1" applyFill="1" applyBorder="1" applyAlignment="1">
      <alignment horizontal="center" vertical="center"/>
    </xf>
    <xf numFmtId="0" fontId="31" fillId="7" borderId="19" xfId="0" applyFont="1" applyFill="1" applyBorder="1" applyAlignment="1">
      <alignment horizontal="center" vertical="center"/>
    </xf>
    <xf numFmtId="0" fontId="31" fillId="7" borderId="23" xfId="0" applyFont="1" applyFill="1" applyBorder="1" applyAlignment="1">
      <alignment horizontal="center" vertical="center"/>
    </xf>
    <xf numFmtId="0" fontId="31" fillId="7" borderId="65" xfId="0" applyFont="1" applyFill="1" applyBorder="1" applyAlignment="1">
      <alignment horizontal="center" vertical="center"/>
    </xf>
    <xf numFmtId="0" fontId="7" fillId="7" borderId="45" xfId="0" applyFont="1" applyFill="1" applyBorder="1" applyAlignment="1">
      <alignment horizontal="center" vertical="center"/>
    </xf>
    <xf numFmtId="0" fontId="12" fillId="7" borderId="45" xfId="0" applyFont="1" applyFill="1" applyBorder="1" applyAlignment="1">
      <alignment horizontal="center" vertical="center"/>
    </xf>
    <xf numFmtId="0" fontId="10" fillId="7" borderId="41" xfId="0" applyFont="1" applyFill="1" applyBorder="1" applyAlignment="1">
      <alignment horizontal="center" vertical="center"/>
    </xf>
    <xf numFmtId="0" fontId="10" fillId="7" borderId="45" xfId="0" applyFont="1" applyFill="1" applyBorder="1" applyAlignment="1">
      <alignment horizontal="center" vertical="center"/>
    </xf>
    <xf numFmtId="0" fontId="10" fillId="7" borderId="37" xfId="0" applyFont="1" applyFill="1" applyBorder="1" applyAlignment="1">
      <alignment horizontal="center" vertical="center"/>
    </xf>
    <xf numFmtId="0" fontId="31" fillId="7" borderId="16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11" xfId="0" applyFont="1" applyFill="1" applyBorder="1" applyAlignment="1">
      <alignment horizontal="center" vertical="center"/>
    </xf>
    <xf numFmtId="0" fontId="31" fillId="7" borderId="30" xfId="0" applyFont="1" applyFill="1" applyBorder="1" applyAlignment="1">
      <alignment horizontal="center" vertical="center"/>
    </xf>
    <xf numFmtId="0" fontId="31" fillId="7" borderId="18" xfId="0" applyFont="1" applyFill="1" applyBorder="1" applyAlignment="1">
      <alignment horizontal="center" vertical="center"/>
    </xf>
    <xf numFmtId="0" fontId="31" fillId="7" borderId="17" xfId="0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left" vertical="center" wrapText="1"/>
    </xf>
    <xf numFmtId="0" fontId="10" fillId="7" borderId="43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vertical="center"/>
    </xf>
    <xf numFmtId="0" fontId="7" fillId="7" borderId="48" xfId="0" applyFont="1" applyFill="1" applyBorder="1" applyAlignment="1">
      <alignment horizontal="left" vertical="center" wrapText="1"/>
    </xf>
    <xf numFmtId="164" fontId="7" fillId="7" borderId="45" xfId="0" applyNumberFormat="1" applyFont="1" applyFill="1" applyBorder="1" applyAlignment="1">
      <alignment horizontal="center" vertical="center"/>
    </xf>
    <xf numFmtId="164" fontId="7" fillId="7" borderId="38" xfId="0" applyNumberFormat="1" applyFont="1" applyFill="1" applyBorder="1" applyAlignment="1">
      <alignment horizontal="center" vertical="center"/>
    </xf>
    <xf numFmtId="0" fontId="7" fillId="7" borderId="39" xfId="0" applyFont="1" applyFill="1" applyBorder="1" applyAlignment="1">
      <alignment horizontal="center" vertical="center"/>
    </xf>
    <xf numFmtId="0" fontId="16" fillId="7" borderId="48" xfId="0" applyFont="1" applyFill="1" applyBorder="1" applyAlignment="1">
      <alignment horizontal="left" vertical="center" wrapText="1"/>
    </xf>
    <xf numFmtId="0" fontId="7" fillId="7" borderId="40" xfId="0" applyFont="1" applyFill="1" applyBorder="1" applyAlignment="1">
      <alignment horizontal="center" vertical="center"/>
    </xf>
    <xf numFmtId="0" fontId="7" fillId="7" borderId="41" xfId="0" applyFont="1" applyFill="1" applyBorder="1" applyAlignment="1">
      <alignment horizontal="center" vertical="center"/>
    </xf>
    <xf numFmtId="0" fontId="7" fillId="7" borderId="65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7" fillId="7" borderId="50" xfId="0" applyFont="1" applyFill="1" applyBorder="1" applyAlignment="1">
      <alignment horizontal="center" vertical="center"/>
    </xf>
    <xf numFmtId="0" fontId="7" fillId="7" borderId="44" xfId="0" applyFont="1" applyFill="1" applyBorder="1" applyAlignment="1">
      <alignment horizontal="center" vertical="center"/>
    </xf>
    <xf numFmtId="0" fontId="7" fillId="7" borderId="30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31" xfId="0" applyFont="1" applyFill="1" applyBorder="1" applyAlignment="1">
      <alignment horizontal="center" vertical="center"/>
    </xf>
    <xf numFmtId="0" fontId="25" fillId="7" borderId="86" xfId="0" applyFont="1" applyFill="1" applyBorder="1" applyAlignment="1">
      <alignment horizontal="center" vertical="center"/>
    </xf>
    <xf numFmtId="0" fontId="10" fillId="7" borderId="40" xfId="0" applyFont="1" applyFill="1" applyBorder="1" applyAlignment="1">
      <alignment horizontal="center" vertical="center"/>
    </xf>
    <xf numFmtId="0" fontId="7" fillId="7" borderId="84" xfId="0" applyFont="1" applyFill="1" applyBorder="1" applyAlignment="1">
      <alignment horizontal="center" vertical="center"/>
    </xf>
    <xf numFmtId="0" fontId="7" fillId="7" borderId="49" xfId="0" applyFont="1" applyFill="1" applyBorder="1" applyAlignment="1">
      <alignment horizontal="center" vertical="center"/>
    </xf>
    <xf numFmtId="0" fontId="10" fillId="7" borderId="135" xfId="0" applyFont="1" applyFill="1" applyBorder="1" applyAlignment="1">
      <alignment horizontal="center" vertical="center"/>
    </xf>
    <xf numFmtId="0" fontId="10" fillId="7" borderId="129" xfId="0" applyFont="1" applyFill="1" applyBorder="1" applyAlignment="1">
      <alignment horizontal="center" vertical="center"/>
    </xf>
    <xf numFmtId="0" fontId="7" fillId="0" borderId="129" xfId="0" applyFont="1" applyBorder="1" applyAlignment="1">
      <alignment horizontal="center" vertical="center"/>
    </xf>
    <xf numFmtId="0" fontId="7" fillId="2" borderId="131" xfId="0" applyFont="1" applyFill="1" applyBorder="1" applyAlignment="1">
      <alignment horizontal="center" vertical="center"/>
    </xf>
    <xf numFmtId="0" fontId="10" fillId="5" borderId="44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0" fillId="7" borderId="2" xfId="0" applyFont="1" applyFill="1" applyBorder="1" applyAlignment="1">
      <alignment horizontal="left" vertical="center"/>
    </xf>
    <xf numFmtId="164" fontId="10" fillId="7" borderId="4" xfId="0" applyNumberFormat="1" applyFont="1" applyFill="1" applyBorder="1" applyAlignment="1">
      <alignment horizontal="center" vertical="center"/>
    </xf>
    <xf numFmtId="164" fontId="10" fillId="7" borderId="3" xfId="0" applyNumberFormat="1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horizontal="center" vertical="center"/>
    </xf>
    <xf numFmtId="0" fontId="10" fillId="7" borderId="50" xfId="0" applyFont="1" applyFill="1" applyBorder="1" applyAlignment="1">
      <alignment horizontal="center" vertical="center"/>
    </xf>
    <xf numFmtId="0" fontId="10" fillId="7" borderId="31" xfId="0" applyFont="1" applyFill="1" applyBorder="1" applyAlignment="1">
      <alignment horizontal="center" vertical="center"/>
    </xf>
    <xf numFmtId="164" fontId="10" fillId="7" borderId="12" xfId="0" applyNumberFormat="1" applyFont="1" applyFill="1" applyBorder="1" applyAlignment="1">
      <alignment horizontal="center" vertical="center"/>
    </xf>
    <xf numFmtId="0" fontId="10" fillId="6" borderId="159" xfId="0" applyFont="1" applyFill="1" applyBorder="1" applyAlignment="1">
      <alignment horizontal="center" vertical="center"/>
    </xf>
    <xf numFmtId="0" fontId="10" fillId="6" borderId="151" xfId="0" applyFont="1" applyFill="1" applyBorder="1" applyAlignment="1">
      <alignment horizontal="center" vertical="center"/>
    </xf>
    <xf numFmtId="164" fontId="7" fillId="7" borderId="6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164" fontId="7" fillId="0" borderId="17" xfId="0" applyNumberFormat="1" applyFont="1" applyBorder="1" applyAlignment="1">
      <alignment horizontal="center" vertical="center"/>
    </xf>
    <xf numFmtId="0" fontId="8" fillId="5" borderId="0" xfId="0" applyFont="1" applyFill="1" applyAlignment="1">
      <alignment vertical="center"/>
    </xf>
    <xf numFmtId="0" fontId="11" fillId="5" borderId="128" xfId="0" applyFont="1" applyFill="1" applyBorder="1" applyAlignment="1">
      <alignment vertical="center"/>
    </xf>
    <xf numFmtId="0" fontId="11" fillId="5" borderId="0" xfId="0" applyFont="1" applyFill="1" applyAlignment="1">
      <alignment vertical="center"/>
    </xf>
    <xf numFmtId="0" fontId="12" fillId="5" borderId="22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left" vertical="center"/>
    </xf>
    <xf numFmtId="0" fontId="7" fillId="7" borderId="2" xfId="0" applyFont="1" applyFill="1" applyBorder="1" applyAlignment="1">
      <alignment horizontal="left" vertical="center"/>
    </xf>
    <xf numFmtId="0" fontId="10" fillId="7" borderId="18" xfId="0" applyFont="1" applyFill="1" applyBorder="1" applyAlignment="1">
      <alignment horizontal="left" vertical="center"/>
    </xf>
    <xf numFmtId="0" fontId="10" fillId="7" borderId="9" xfId="0" applyFont="1" applyFill="1" applyBorder="1" applyAlignment="1">
      <alignment horizontal="left" vertical="center"/>
    </xf>
    <xf numFmtId="0" fontId="7" fillId="7" borderId="19" xfId="0" applyFont="1" applyFill="1" applyBorder="1" applyAlignment="1">
      <alignment horizontal="left" vertical="center" wrapText="1"/>
    </xf>
    <xf numFmtId="0" fontId="10" fillId="7" borderId="19" xfId="0" applyFont="1" applyFill="1" applyBorder="1" applyAlignment="1">
      <alignment horizontal="left" vertical="center" wrapText="1"/>
    </xf>
    <xf numFmtId="0" fontId="10" fillId="7" borderId="23" xfId="0" applyFont="1" applyFill="1" applyBorder="1" applyAlignment="1">
      <alignment horizontal="left" vertical="center"/>
    </xf>
    <xf numFmtId="0" fontId="16" fillId="7" borderId="48" xfId="0" applyFont="1" applyFill="1" applyBorder="1" applyAlignment="1">
      <alignment horizontal="left" vertical="center"/>
    </xf>
    <xf numFmtId="0" fontId="10" fillId="7" borderId="5" xfId="0" applyFont="1" applyFill="1" applyBorder="1" applyAlignment="1">
      <alignment vertical="center"/>
    </xf>
    <xf numFmtId="0" fontId="10" fillId="7" borderId="18" xfId="0" applyFont="1" applyFill="1" applyBorder="1" applyAlignment="1">
      <alignment horizontal="left" vertical="center" wrapText="1"/>
    </xf>
    <xf numFmtId="0" fontId="10" fillId="7" borderId="118" xfId="0" applyFont="1" applyFill="1" applyBorder="1" applyAlignment="1">
      <alignment horizontal="left" vertical="center" wrapText="1"/>
    </xf>
    <xf numFmtId="0" fontId="10" fillId="7" borderId="118" xfId="0" applyFont="1" applyFill="1" applyBorder="1" applyAlignment="1">
      <alignment horizontal="left" vertical="center"/>
    </xf>
    <xf numFmtId="0" fontId="10" fillId="7" borderId="23" xfId="0" applyFont="1" applyFill="1" applyBorder="1" applyAlignment="1">
      <alignment horizontal="left" vertical="center" wrapText="1"/>
    </xf>
    <xf numFmtId="0" fontId="10" fillId="7" borderId="119" xfId="0" applyFont="1" applyFill="1" applyBorder="1" applyAlignment="1">
      <alignment horizontal="left" vertical="center" wrapText="1"/>
    </xf>
    <xf numFmtId="0" fontId="10" fillId="7" borderId="35" xfId="0" applyFont="1" applyFill="1" applyBorder="1" applyAlignment="1">
      <alignment horizontal="left" vertical="center"/>
    </xf>
    <xf numFmtId="0" fontId="16" fillId="7" borderId="2" xfId="0" applyFont="1" applyFill="1" applyBorder="1" applyAlignment="1">
      <alignment horizontal="left" vertical="center" wrapText="1"/>
    </xf>
    <xf numFmtId="0" fontId="10" fillId="7" borderId="35" xfId="0" applyFont="1" applyFill="1" applyBorder="1" applyAlignment="1">
      <alignment vertical="center"/>
    </xf>
    <xf numFmtId="0" fontId="9" fillId="4" borderId="88" xfId="0" applyFont="1" applyFill="1" applyBorder="1" applyAlignment="1">
      <alignment horizontal="center" vertical="center"/>
    </xf>
    <xf numFmtId="0" fontId="9" fillId="4" borderId="87" xfId="0" applyFont="1" applyFill="1" applyBorder="1" applyAlignment="1">
      <alignment horizontal="center" vertical="center"/>
    </xf>
    <xf numFmtId="0" fontId="9" fillId="4" borderId="172" xfId="0" applyFont="1" applyFill="1" applyBorder="1" applyAlignment="1">
      <alignment horizontal="center" vertical="center"/>
    </xf>
    <xf numFmtId="0" fontId="9" fillId="2" borderId="173" xfId="0" applyFont="1" applyFill="1" applyBorder="1" applyAlignment="1">
      <alignment horizontal="center" vertical="center"/>
    </xf>
    <xf numFmtId="0" fontId="9" fillId="2" borderId="174" xfId="0" applyFont="1" applyFill="1" applyBorder="1" applyAlignment="1">
      <alignment horizontal="center" vertical="center"/>
    </xf>
    <xf numFmtId="0" fontId="7" fillId="4" borderId="155" xfId="0" applyFont="1" applyFill="1" applyBorder="1" applyAlignment="1">
      <alignment horizontal="center" vertical="center"/>
    </xf>
    <xf numFmtId="0" fontId="7" fillId="4" borderId="156" xfId="0" applyFont="1" applyFill="1" applyBorder="1" applyAlignment="1">
      <alignment horizontal="center" vertical="center"/>
    </xf>
    <xf numFmtId="0" fontId="7" fillId="4" borderId="51" xfId="0" applyFont="1" applyFill="1" applyBorder="1" applyAlignment="1">
      <alignment horizontal="center" vertical="center"/>
    </xf>
    <xf numFmtId="0" fontId="7" fillId="4" borderId="157" xfId="0" applyFont="1" applyFill="1" applyBorder="1" applyAlignment="1">
      <alignment horizontal="center" vertical="center"/>
    </xf>
    <xf numFmtId="0" fontId="7" fillId="4" borderId="151" xfId="0" applyFont="1" applyFill="1" applyBorder="1" applyAlignment="1">
      <alignment horizontal="center" vertical="center"/>
    </xf>
    <xf numFmtId="0" fontId="7" fillId="4" borderId="158" xfId="0" applyFont="1" applyFill="1" applyBorder="1" applyAlignment="1">
      <alignment horizontal="center" vertical="center"/>
    </xf>
    <xf numFmtId="0" fontId="10" fillId="6" borderId="137" xfId="0" applyFont="1" applyFill="1" applyBorder="1" applyAlignment="1">
      <alignment horizontal="center" vertical="center" textRotation="90"/>
    </xf>
    <xf numFmtId="0" fontId="7" fillId="4" borderId="137" xfId="0" applyFont="1" applyFill="1" applyBorder="1" applyAlignment="1">
      <alignment horizontal="center" vertical="center" textRotation="90"/>
    </xf>
    <xf numFmtId="0" fontId="10" fillId="6" borderId="160" xfId="0" applyFont="1" applyFill="1" applyBorder="1" applyAlignment="1">
      <alignment horizontal="center" vertical="center"/>
    </xf>
    <xf numFmtId="0" fontId="10" fillId="6" borderId="161" xfId="0" applyFont="1" applyFill="1" applyBorder="1" applyAlignment="1">
      <alignment horizontal="center" vertical="center"/>
    </xf>
    <xf numFmtId="0" fontId="10" fillId="6" borderId="162" xfId="0" applyFont="1" applyFill="1" applyBorder="1" applyAlignment="1">
      <alignment horizontal="center" vertical="center"/>
    </xf>
    <xf numFmtId="0" fontId="10" fillId="6" borderId="36" xfId="0" applyFont="1" applyFill="1" applyBorder="1" applyAlignment="1">
      <alignment horizontal="center" vertical="center" textRotation="90"/>
    </xf>
    <xf numFmtId="0" fontId="7" fillId="4" borderId="161" xfId="0" applyFont="1" applyFill="1" applyBorder="1" applyAlignment="1">
      <alignment horizontal="center" vertical="center"/>
    </xf>
    <xf numFmtId="0" fontId="7" fillId="4" borderId="162" xfId="0" applyFont="1" applyFill="1" applyBorder="1" applyAlignment="1">
      <alignment horizontal="center" vertical="center"/>
    </xf>
    <xf numFmtId="0" fontId="10" fillId="6" borderId="163" xfId="0" applyFont="1" applyFill="1" applyBorder="1" applyAlignment="1">
      <alignment horizontal="center" vertical="center"/>
    </xf>
    <xf numFmtId="0" fontId="10" fillId="6" borderId="156" xfId="0" applyFont="1" applyFill="1" applyBorder="1" applyAlignment="1">
      <alignment horizontal="center" vertical="center"/>
    </xf>
    <xf numFmtId="0" fontId="10" fillId="6" borderId="48" xfId="0" applyFont="1" applyFill="1" applyBorder="1" applyAlignment="1">
      <alignment horizontal="center" vertical="center"/>
    </xf>
    <xf numFmtId="0" fontId="7" fillId="2" borderId="164" xfId="0" applyFont="1" applyFill="1" applyBorder="1" applyAlignment="1">
      <alignment horizontal="center" vertical="center"/>
    </xf>
    <xf numFmtId="0" fontId="7" fillId="2" borderId="127" xfId="0" applyFont="1" applyFill="1" applyBorder="1" applyAlignment="1">
      <alignment horizontal="center" vertical="center"/>
    </xf>
    <xf numFmtId="0" fontId="7" fillId="2" borderId="165" xfId="0" applyFont="1" applyFill="1" applyBorder="1" applyAlignment="1">
      <alignment horizontal="center" vertical="center"/>
    </xf>
    <xf numFmtId="0" fontId="12" fillId="0" borderId="10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15" xfId="0" applyFont="1" applyBorder="1" applyAlignment="1">
      <alignment horizontal="center" vertical="center"/>
    </xf>
    <xf numFmtId="0" fontId="12" fillId="0" borderId="90" xfId="0" applyFont="1" applyBorder="1" applyAlignment="1">
      <alignment horizontal="center" vertical="center"/>
    </xf>
    <xf numFmtId="0" fontId="12" fillId="0" borderId="87" xfId="0" applyFont="1" applyBorder="1" applyAlignment="1">
      <alignment horizontal="center" vertical="center"/>
    </xf>
    <xf numFmtId="0" fontId="12" fillId="0" borderId="98" xfId="0" applyFont="1" applyBorder="1" applyAlignment="1">
      <alignment horizontal="center" vertical="center"/>
    </xf>
    <xf numFmtId="0" fontId="10" fillId="6" borderId="146" xfId="0" applyFont="1" applyFill="1" applyBorder="1" applyAlignment="1">
      <alignment horizontal="center" vertical="center"/>
    </xf>
    <xf numFmtId="0" fontId="10" fillId="6" borderId="33" xfId="0" applyFont="1" applyFill="1" applyBorder="1" applyAlignment="1">
      <alignment horizontal="center" vertical="center"/>
    </xf>
    <xf numFmtId="0" fontId="10" fillId="6" borderId="35" xfId="0" applyFont="1" applyFill="1" applyBorder="1" applyAlignment="1">
      <alignment horizontal="center" vertical="center"/>
    </xf>
    <xf numFmtId="0" fontId="10" fillId="6" borderId="32" xfId="0" applyFont="1" applyFill="1" applyBorder="1" applyAlignment="1">
      <alignment horizontal="center" vertical="center"/>
    </xf>
    <xf numFmtId="0" fontId="10" fillId="6" borderId="34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center" vertical="center"/>
    </xf>
    <xf numFmtId="0" fontId="10" fillId="6" borderId="67" xfId="0" applyFont="1" applyFill="1" applyBorder="1" applyAlignment="1">
      <alignment horizontal="center" vertical="center"/>
    </xf>
    <xf numFmtId="0" fontId="10" fillId="6" borderId="147" xfId="0" applyFont="1" applyFill="1" applyBorder="1" applyAlignment="1">
      <alignment horizontal="center" vertical="center"/>
    </xf>
    <xf numFmtId="1" fontId="9" fillId="4" borderId="142" xfId="0" applyNumberFormat="1" applyFont="1" applyFill="1" applyBorder="1" applyAlignment="1">
      <alignment horizontal="center" vertical="center"/>
    </xf>
    <xf numFmtId="1" fontId="9" fillId="4" borderId="143" xfId="0" applyNumberFormat="1" applyFont="1" applyFill="1" applyBorder="1" applyAlignment="1">
      <alignment horizontal="center" vertical="center"/>
    </xf>
    <xf numFmtId="1" fontId="9" fillId="4" borderId="148" xfId="0" applyNumberFormat="1" applyFont="1" applyFill="1" applyBorder="1" applyAlignment="1">
      <alignment horizontal="center" vertical="center"/>
    </xf>
    <xf numFmtId="164" fontId="9" fillId="4" borderId="142" xfId="0" applyNumberFormat="1" applyFont="1" applyFill="1" applyBorder="1" applyAlignment="1">
      <alignment horizontal="center" vertical="center"/>
    </xf>
    <xf numFmtId="164" fontId="9" fillId="4" borderId="143" xfId="0" applyNumberFormat="1" applyFont="1" applyFill="1" applyBorder="1" applyAlignment="1">
      <alignment horizontal="center" vertical="center"/>
    </xf>
    <xf numFmtId="164" fontId="9" fillId="4" borderId="149" xfId="0" applyNumberFormat="1" applyFont="1" applyFill="1" applyBorder="1" applyAlignment="1">
      <alignment horizontal="center" vertical="center"/>
    </xf>
    <xf numFmtId="0" fontId="12" fillId="0" borderId="103" xfId="0" applyFont="1" applyBorder="1" applyAlignment="1">
      <alignment horizontal="center" vertical="center"/>
    </xf>
    <xf numFmtId="0" fontId="12" fillId="0" borderId="99" xfId="0" applyFont="1" applyBorder="1" applyAlignment="1">
      <alignment horizontal="center" vertical="center"/>
    </xf>
    <xf numFmtId="0" fontId="12" fillId="0" borderId="150" xfId="0" applyFont="1" applyBorder="1" applyAlignment="1">
      <alignment horizontal="center" vertical="center"/>
    </xf>
    <xf numFmtId="0" fontId="12" fillId="0" borderId="143" xfId="0" applyFont="1" applyBorder="1" applyAlignment="1">
      <alignment horizontal="center" vertical="center"/>
    </xf>
    <xf numFmtId="0" fontId="12" fillId="0" borderId="149" xfId="0" applyFont="1" applyBorder="1" applyAlignment="1">
      <alignment horizontal="center" vertical="center"/>
    </xf>
    <xf numFmtId="0" fontId="10" fillId="6" borderId="151" xfId="0" applyFont="1" applyFill="1" applyBorder="1" applyAlignment="1">
      <alignment horizontal="center" vertical="center"/>
    </xf>
    <xf numFmtId="0" fontId="10" fillId="6" borderId="22" xfId="0" applyFont="1" applyFill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150" xfId="0" applyFont="1" applyBorder="1" applyAlignment="1">
      <alignment horizontal="center" vertical="center"/>
    </xf>
    <xf numFmtId="0" fontId="9" fillId="0" borderId="143" xfId="0" applyFont="1" applyBorder="1" applyAlignment="1">
      <alignment horizontal="center" vertical="center"/>
    </xf>
    <xf numFmtId="0" fontId="9" fillId="0" borderId="149" xfId="0" applyFont="1" applyBorder="1" applyAlignment="1">
      <alignment horizontal="center" vertical="center"/>
    </xf>
    <xf numFmtId="0" fontId="10" fillId="6" borderId="152" xfId="0" applyFont="1" applyFill="1" applyBorder="1" applyAlignment="1">
      <alignment horizontal="center" vertical="center"/>
    </xf>
    <xf numFmtId="0" fontId="10" fillId="6" borderId="153" xfId="0" applyFont="1" applyFill="1" applyBorder="1" applyAlignment="1">
      <alignment horizontal="center" vertical="center"/>
    </xf>
    <xf numFmtId="0" fontId="10" fillId="6" borderId="154" xfId="0" applyFont="1" applyFill="1" applyBorder="1" applyAlignment="1">
      <alignment horizontal="center" vertical="center"/>
    </xf>
    <xf numFmtId="0" fontId="10" fillId="6" borderId="137" xfId="0" applyFont="1" applyFill="1" applyBorder="1" applyAlignment="1">
      <alignment horizontal="center" vertical="center"/>
    </xf>
    <xf numFmtId="0" fontId="10" fillId="6" borderId="36" xfId="0" applyFont="1" applyFill="1" applyBorder="1" applyAlignment="1">
      <alignment horizontal="center" vertical="center"/>
    </xf>
    <xf numFmtId="1" fontId="9" fillId="4" borderId="145" xfId="0" applyNumberFormat="1" applyFont="1" applyFill="1" applyBorder="1" applyAlignment="1">
      <alignment horizontal="center" vertical="center"/>
    </xf>
    <xf numFmtId="1" fontId="9" fillId="4" borderId="144" xfId="0" applyNumberFormat="1" applyFont="1" applyFill="1" applyBorder="1" applyAlignment="1">
      <alignment horizontal="center" vertical="center"/>
    </xf>
    <xf numFmtId="0" fontId="5" fillId="0" borderId="150" xfId="0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5" fillId="0" borderId="149" xfId="0" applyFont="1" applyBorder="1" applyAlignment="1">
      <alignment horizontal="center" vertical="center"/>
    </xf>
    <xf numFmtId="14" fontId="7" fillId="0" borderId="89" xfId="0" applyNumberFormat="1" applyFont="1" applyBorder="1" applyAlignment="1">
      <alignment horizontal="center" vertical="center"/>
    </xf>
    <xf numFmtId="0" fontId="13" fillId="0" borderId="10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03" xfId="0" applyFont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87" xfId="0" applyFont="1" applyBorder="1" applyAlignment="1">
      <alignment horizontal="center" vertical="center" wrapText="1"/>
    </xf>
    <xf numFmtId="0" fontId="13" fillId="0" borderId="99" xfId="0" applyFont="1" applyBorder="1" applyAlignment="1">
      <alignment horizontal="center" vertical="center" wrapText="1"/>
    </xf>
    <xf numFmtId="0" fontId="7" fillId="4" borderId="136" xfId="0" applyFont="1" applyFill="1" applyBorder="1" applyAlignment="1">
      <alignment horizontal="center" vertical="center" textRotation="90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138" xfId="0" applyFont="1" applyFill="1" applyBorder="1" applyAlignment="1">
      <alignment horizontal="center" vertical="center"/>
    </xf>
    <xf numFmtId="0" fontId="7" fillId="4" borderId="139" xfId="0" applyFont="1" applyFill="1" applyBorder="1" applyAlignment="1">
      <alignment horizontal="center" vertical="center"/>
    </xf>
    <xf numFmtId="0" fontId="7" fillId="4" borderId="116" xfId="0" applyFont="1" applyFill="1" applyBorder="1" applyAlignment="1">
      <alignment horizontal="center" vertical="center"/>
    </xf>
    <xf numFmtId="0" fontId="7" fillId="4" borderId="14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141" xfId="0" applyFont="1" applyFill="1" applyBorder="1" applyAlignment="1">
      <alignment horizontal="center" vertical="center"/>
    </xf>
    <xf numFmtId="0" fontId="22" fillId="9" borderId="2" xfId="0" applyFont="1" applyFill="1" applyBorder="1" applyAlignment="1">
      <alignment horizontal="center" vertical="center"/>
    </xf>
    <xf numFmtId="0" fontId="22" fillId="9" borderId="6" xfId="0" applyFont="1" applyFill="1" applyBorder="1" applyAlignment="1">
      <alignment horizontal="center" vertical="center"/>
    </xf>
    <xf numFmtId="0" fontId="22" fillId="9" borderId="5" xfId="0" applyFont="1" applyFill="1" applyBorder="1" applyAlignment="1">
      <alignment horizontal="center" vertical="center"/>
    </xf>
    <xf numFmtId="0" fontId="7" fillId="4" borderId="168" xfId="0" applyFont="1" applyFill="1" applyBorder="1" applyAlignment="1">
      <alignment horizontal="center" vertical="center"/>
    </xf>
    <xf numFmtId="0" fontId="7" fillId="4" borderId="169" xfId="0" applyFont="1" applyFill="1" applyBorder="1" applyAlignment="1">
      <alignment horizontal="center" vertical="center"/>
    </xf>
    <xf numFmtId="0" fontId="7" fillId="4" borderId="170" xfId="0" applyFont="1" applyFill="1" applyBorder="1" applyAlignment="1">
      <alignment horizontal="center" vertical="center"/>
    </xf>
    <xf numFmtId="0" fontId="7" fillId="4" borderId="171" xfId="0" applyFont="1" applyFill="1" applyBorder="1" applyAlignment="1">
      <alignment horizontal="center" vertical="center"/>
    </xf>
    <xf numFmtId="0" fontId="7" fillId="4" borderId="166" xfId="0" applyFont="1" applyFill="1" applyBorder="1" applyAlignment="1">
      <alignment horizontal="center" vertical="center" textRotation="90"/>
    </xf>
    <xf numFmtId="0" fontId="7" fillId="4" borderId="167" xfId="0" applyFont="1" applyFill="1" applyBorder="1" applyAlignment="1">
      <alignment horizontal="center" vertical="center" textRotation="90"/>
    </xf>
    <xf numFmtId="0" fontId="0" fillId="0" borderId="59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7" xfId="0" applyBorder="1" applyAlignment="1">
      <alignment horizontal="center" wrapText="1"/>
    </xf>
    <xf numFmtId="0" fontId="0" fillId="0" borderId="8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9" borderId="2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10" fillId="6" borderId="159" xfId="0" applyFont="1" applyFill="1" applyBorder="1" applyAlignment="1">
      <alignment horizontal="center" vertical="center"/>
    </xf>
    <xf numFmtId="0" fontId="10" fillId="6" borderId="26" xfId="0" applyFont="1" applyFill="1" applyBorder="1" applyAlignment="1">
      <alignment horizontal="center" vertical="center"/>
    </xf>
    <xf numFmtId="0" fontId="10" fillId="6" borderId="84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D45D8-DEF4-4802-B7B7-1D2780645A9E}">
  <sheetPr>
    <pageSetUpPr fitToPage="1"/>
  </sheetPr>
  <dimension ref="A1:AZ108"/>
  <sheetViews>
    <sheetView tabSelected="1" zoomScale="110" zoomScaleNormal="110" zoomScaleSheetLayoutView="110" workbookViewId="0">
      <pane xSplit="11" ySplit="5" topLeftCell="L6" activePane="bottomRight" state="frozen"/>
      <selection pane="topRight" activeCell="L1" sqref="L1"/>
      <selection pane="bottomLeft" activeCell="A6" sqref="A6"/>
      <selection pane="bottomRight" activeCell="N22" sqref="N22"/>
    </sheetView>
  </sheetViews>
  <sheetFormatPr defaultColWidth="9.140625" defaultRowHeight="12.75" x14ac:dyDescent="0.2"/>
  <cols>
    <col min="1" max="1" width="5.28515625" style="201" customWidth="1"/>
    <col min="2" max="2" width="45.5703125" style="90" customWidth="1"/>
    <col min="3" max="3" width="3.28515625" style="91" customWidth="1"/>
    <col min="4" max="4" width="4.85546875" style="91" customWidth="1"/>
    <col min="5" max="5" width="6.140625" style="91" customWidth="1"/>
    <col min="6" max="6" width="6.28515625" style="91" customWidth="1"/>
    <col min="7" max="7" width="4.5703125" style="91" customWidth="1"/>
    <col min="8" max="8" width="3.5703125" style="91" customWidth="1"/>
    <col min="9" max="9" width="4.42578125" style="91" customWidth="1"/>
    <col min="10" max="11" width="3.5703125" style="91" customWidth="1"/>
    <col min="12" max="16" width="3.5703125" style="64" customWidth="1"/>
    <col min="17" max="17" width="4.42578125" style="64" customWidth="1"/>
    <col min="18" max="22" width="3.5703125" style="64" customWidth="1"/>
    <col min="23" max="23" width="5.140625" style="64" customWidth="1"/>
    <col min="24" max="28" width="3.5703125" style="64" customWidth="1"/>
    <col min="29" max="29" width="4.85546875" style="64" customWidth="1"/>
    <col min="30" max="34" width="3.5703125" style="64" customWidth="1"/>
    <col min="35" max="35" width="5.140625" style="64" customWidth="1"/>
    <col min="36" max="40" width="3.5703125" style="64" customWidth="1"/>
    <col min="41" max="41" width="4.85546875" style="64" customWidth="1"/>
    <col min="42" max="46" width="3.5703125" style="64" customWidth="1"/>
    <col min="47" max="47" width="4.5703125" style="64" customWidth="1"/>
    <col min="48" max="48" width="20.42578125" style="64" customWidth="1"/>
    <col min="49" max="49" width="8.7109375" style="65" customWidth="1"/>
    <col min="50" max="16384" width="9.140625" style="64"/>
  </cols>
  <sheetData>
    <row r="1" spans="1:47" ht="35.25" x14ac:dyDescent="0.2">
      <c r="A1" s="89" t="s">
        <v>47</v>
      </c>
      <c r="M1" s="92" t="s">
        <v>0</v>
      </c>
      <c r="N1" s="65"/>
      <c r="O1" s="65"/>
      <c r="P1" s="65"/>
      <c r="Q1" s="65"/>
    </row>
    <row r="2" spans="1:47" x14ac:dyDescent="0.2">
      <c r="A2" s="47"/>
      <c r="B2" s="47" t="s">
        <v>72</v>
      </c>
      <c r="C2" s="93"/>
      <c r="D2" s="93"/>
      <c r="E2" s="93"/>
      <c r="F2" s="93"/>
      <c r="G2" s="93"/>
      <c r="H2" s="93"/>
      <c r="I2" s="93"/>
      <c r="N2" s="65"/>
      <c r="T2" s="89"/>
      <c r="AH2" s="94"/>
      <c r="AI2" s="94"/>
      <c r="AK2" s="94"/>
      <c r="AM2" s="94"/>
      <c r="AN2" s="94"/>
      <c r="AP2" s="94" t="s">
        <v>78</v>
      </c>
      <c r="AQ2" s="94"/>
      <c r="AR2" s="94"/>
      <c r="AS2" s="94"/>
      <c r="AT2" s="94"/>
      <c r="AU2" s="94"/>
    </row>
    <row r="3" spans="1:47" x14ac:dyDescent="0.2">
      <c r="A3" s="48"/>
      <c r="B3" s="48" t="s">
        <v>55</v>
      </c>
      <c r="C3" s="64"/>
      <c r="D3" s="64"/>
      <c r="E3" s="64"/>
      <c r="F3" s="64"/>
      <c r="G3" s="64"/>
      <c r="H3" s="93"/>
      <c r="I3" s="93"/>
      <c r="N3" s="89" t="s">
        <v>1</v>
      </c>
      <c r="X3" s="65"/>
      <c r="Z3" s="65"/>
      <c r="AA3" s="65"/>
      <c r="AB3" s="65"/>
      <c r="AC3" s="65"/>
      <c r="AD3" s="65"/>
      <c r="AH3" s="94"/>
      <c r="AI3" s="94"/>
      <c r="AK3" s="89"/>
      <c r="AL3" s="94"/>
      <c r="AM3" s="89"/>
      <c r="AN3" s="94"/>
      <c r="AO3" s="94"/>
      <c r="AP3" s="89"/>
      <c r="AQ3" s="89"/>
      <c r="AR3" s="89"/>
      <c r="AS3" s="89"/>
      <c r="AT3" s="89"/>
      <c r="AU3" s="89"/>
    </row>
    <row r="4" spans="1:47" ht="12.75" customHeight="1" x14ac:dyDescent="0.2">
      <c r="A4" s="49"/>
      <c r="B4" s="49" t="s">
        <v>57</v>
      </c>
      <c r="C4" s="64"/>
      <c r="D4" s="64"/>
      <c r="E4" s="64"/>
      <c r="F4" s="64"/>
      <c r="G4" s="64"/>
      <c r="H4" s="93"/>
      <c r="I4" s="93"/>
      <c r="J4" s="64"/>
      <c r="P4" s="65"/>
      <c r="Q4" s="65"/>
      <c r="Z4" s="65"/>
      <c r="AA4" s="65"/>
      <c r="AB4" s="65"/>
      <c r="AC4" s="65"/>
      <c r="AD4" s="65"/>
      <c r="AG4" s="89"/>
      <c r="AH4" s="94"/>
      <c r="AI4" s="94"/>
      <c r="AJ4" s="89"/>
      <c r="AK4" s="89"/>
      <c r="AL4" s="89"/>
      <c r="AN4" s="94"/>
      <c r="AO4" s="94"/>
      <c r="AP4" s="89"/>
      <c r="AQ4" s="89"/>
      <c r="AR4" s="89"/>
      <c r="AS4" s="89"/>
      <c r="AT4" s="89"/>
      <c r="AU4" s="89"/>
    </row>
    <row r="5" spans="1:47" ht="10.5" customHeight="1" thickBot="1" x14ac:dyDescent="0.25">
      <c r="A5" s="272"/>
      <c r="B5" s="273"/>
      <c r="C5" s="64"/>
      <c r="F5" s="64"/>
      <c r="G5" s="64"/>
      <c r="H5" s="336"/>
      <c r="I5" s="336"/>
      <c r="J5" s="64"/>
      <c r="K5" s="339"/>
      <c r="P5" s="65"/>
      <c r="Q5" s="65"/>
      <c r="Z5" s="65"/>
      <c r="AA5" s="65"/>
      <c r="AB5" s="65"/>
      <c r="AC5" s="65"/>
      <c r="AD5" s="65"/>
      <c r="AG5" s="89"/>
      <c r="AH5" s="94"/>
      <c r="AI5" s="94"/>
      <c r="AJ5" s="89"/>
      <c r="AK5" s="89"/>
      <c r="AL5" s="89"/>
      <c r="AN5" s="94"/>
      <c r="AO5" s="94"/>
      <c r="AP5" s="89"/>
      <c r="AQ5" s="89"/>
      <c r="AR5" s="89"/>
      <c r="AS5" s="89"/>
      <c r="AT5" s="89"/>
      <c r="AU5" s="89"/>
    </row>
    <row r="6" spans="1:47" ht="23.45" customHeight="1" thickTop="1" thickBot="1" x14ac:dyDescent="0.25">
      <c r="A6" s="541" t="s">
        <v>5</v>
      </c>
      <c r="B6" s="538" t="s">
        <v>6</v>
      </c>
      <c r="C6" s="607" t="s">
        <v>7</v>
      </c>
      <c r="D6" s="550"/>
      <c r="E6" s="550"/>
      <c r="F6" s="551"/>
      <c r="G6" s="95" t="s">
        <v>3</v>
      </c>
      <c r="H6" s="340"/>
      <c r="I6" s="335"/>
      <c r="J6" s="337"/>
      <c r="K6" s="338"/>
      <c r="L6" s="611" t="s">
        <v>4</v>
      </c>
      <c r="M6" s="612"/>
      <c r="N6" s="612"/>
      <c r="O6" s="612"/>
      <c r="P6" s="612"/>
      <c r="Q6" s="612"/>
      <c r="R6" s="612"/>
      <c r="S6" s="612"/>
      <c r="T6" s="612"/>
      <c r="U6" s="612"/>
      <c r="V6" s="612"/>
      <c r="W6" s="612"/>
      <c r="X6" s="612"/>
      <c r="Y6" s="612"/>
      <c r="Z6" s="612"/>
      <c r="AA6" s="612"/>
      <c r="AB6" s="612"/>
      <c r="AC6" s="612"/>
      <c r="AD6" s="612"/>
      <c r="AE6" s="612"/>
      <c r="AF6" s="612"/>
      <c r="AG6" s="612"/>
      <c r="AH6" s="612"/>
      <c r="AI6" s="612"/>
      <c r="AJ6" s="612"/>
      <c r="AK6" s="612"/>
      <c r="AL6" s="612"/>
      <c r="AM6" s="612"/>
      <c r="AN6" s="612"/>
      <c r="AO6" s="612"/>
      <c r="AP6" s="612"/>
      <c r="AQ6" s="612"/>
      <c r="AR6" s="612"/>
      <c r="AS6" s="612"/>
      <c r="AT6" s="612"/>
      <c r="AU6" s="613"/>
    </row>
    <row r="7" spans="1:47" s="29" customFormat="1" ht="13.5" customHeight="1" thickTop="1" x14ac:dyDescent="0.2">
      <c r="A7" s="542"/>
      <c r="B7" s="539"/>
      <c r="C7" s="545"/>
      <c r="D7" s="545" t="s">
        <v>61</v>
      </c>
      <c r="E7" s="545" t="s">
        <v>62</v>
      </c>
      <c r="F7" s="96"/>
      <c r="G7" s="97"/>
      <c r="H7" s="98"/>
      <c r="I7" s="99" t="s">
        <v>8</v>
      </c>
      <c r="J7" s="99"/>
      <c r="K7" s="100"/>
      <c r="L7" s="324"/>
      <c r="M7" s="101"/>
      <c r="N7" s="101" t="s">
        <v>9</v>
      </c>
      <c r="O7" s="101"/>
      <c r="P7" s="325"/>
      <c r="Q7" s="326"/>
      <c r="R7" s="101"/>
      <c r="S7" s="101"/>
      <c r="T7" s="101" t="s">
        <v>10</v>
      </c>
      <c r="U7" s="101"/>
      <c r="V7" s="325"/>
      <c r="W7" s="327"/>
      <c r="X7" s="101"/>
      <c r="Y7" s="101"/>
      <c r="Z7" s="101" t="s">
        <v>11</v>
      </c>
      <c r="AA7" s="101"/>
      <c r="AB7" s="325"/>
      <c r="AC7" s="326"/>
      <c r="AD7" s="101"/>
      <c r="AE7" s="101"/>
      <c r="AF7" s="101" t="s">
        <v>12</v>
      </c>
      <c r="AG7" s="101"/>
      <c r="AH7" s="101"/>
      <c r="AI7" s="328"/>
      <c r="AJ7" s="101"/>
      <c r="AK7" s="101"/>
      <c r="AL7" s="101" t="s">
        <v>13</v>
      </c>
      <c r="AM7" s="101"/>
      <c r="AN7" s="101"/>
      <c r="AO7" s="329"/>
      <c r="AP7" s="101"/>
      <c r="AQ7" s="101"/>
      <c r="AR7" s="101" t="s">
        <v>14</v>
      </c>
      <c r="AS7" s="101"/>
      <c r="AT7" s="101"/>
      <c r="AU7" s="323"/>
    </row>
    <row r="8" spans="1:47" s="29" customFormat="1" ht="24.75" customHeight="1" thickBot="1" x14ac:dyDescent="0.25">
      <c r="A8" s="543"/>
      <c r="B8" s="540"/>
      <c r="C8" s="545"/>
      <c r="D8" s="545"/>
      <c r="E8" s="545"/>
      <c r="F8" s="97" t="s">
        <v>15</v>
      </c>
      <c r="G8" s="97"/>
      <c r="H8" s="102" t="s">
        <v>16</v>
      </c>
      <c r="I8" s="103" t="s">
        <v>17</v>
      </c>
      <c r="J8" s="103" t="s">
        <v>18</v>
      </c>
      <c r="K8" s="255" t="s">
        <v>19</v>
      </c>
      <c r="L8" s="253" t="s">
        <v>16</v>
      </c>
      <c r="M8" s="254" t="s">
        <v>17</v>
      </c>
      <c r="N8" s="254" t="s">
        <v>18</v>
      </c>
      <c r="O8" s="254" t="s">
        <v>19</v>
      </c>
      <c r="P8" s="254" t="s">
        <v>20</v>
      </c>
      <c r="Q8" s="239" t="s">
        <v>15</v>
      </c>
      <c r="R8" s="256" t="s">
        <v>16</v>
      </c>
      <c r="S8" s="254" t="s">
        <v>17</v>
      </c>
      <c r="T8" s="254" t="s">
        <v>18</v>
      </c>
      <c r="U8" s="254" t="s">
        <v>19</v>
      </c>
      <c r="V8" s="254" t="s">
        <v>20</v>
      </c>
      <c r="W8" s="255" t="s">
        <v>15</v>
      </c>
      <c r="X8" s="104" t="s">
        <v>16</v>
      </c>
      <c r="Y8" s="103" t="s">
        <v>17</v>
      </c>
      <c r="Z8" s="103" t="s">
        <v>18</v>
      </c>
      <c r="AA8" s="103" t="s">
        <v>19</v>
      </c>
      <c r="AB8" s="103" t="s">
        <v>20</v>
      </c>
      <c r="AC8" s="239" t="s">
        <v>15</v>
      </c>
      <c r="AD8" s="104" t="s">
        <v>16</v>
      </c>
      <c r="AE8" s="103" t="s">
        <v>17</v>
      </c>
      <c r="AF8" s="103" t="s">
        <v>18</v>
      </c>
      <c r="AG8" s="103" t="s">
        <v>19</v>
      </c>
      <c r="AH8" s="104" t="s">
        <v>20</v>
      </c>
      <c r="AI8" s="261" t="s">
        <v>15</v>
      </c>
      <c r="AJ8" s="104" t="s">
        <v>16</v>
      </c>
      <c r="AK8" s="103" t="s">
        <v>17</v>
      </c>
      <c r="AL8" s="103" t="s">
        <v>18</v>
      </c>
      <c r="AM8" s="103" t="s">
        <v>19</v>
      </c>
      <c r="AN8" s="103" t="s">
        <v>20</v>
      </c>
      <c r="AO8" s="239" t="s">
        <v>15</v>
      </c>
      <c r="AP8" s="104" t="s">
        <v>16</v>
      </c>
      <c r="AQ8" s="103" t="s">
        <v>17</v>
      </c>
      <c r="AR8" s="103" t="s">
        <v>18</v>
      </c>
      <c r="AS8" s="103" t="s">
        <v>19</v>
      </c>
      <c r="AT8" s="103" t="s">
        <v>20</v>
      </c>
      <c r="AU8" s="322" t="s">
        <v>15</v>
      </c>
    </row>
    <row r="9" spans="1:47" s="29" customFormat="1" ht="20.100000000000001" customHeight="1" thickBot="1" x14ac:dyDescent="0.25">
      <c r="A9" s="105" t="s">
        <v>21</v>
      </c>
      <c r="B9" s="106" t="s">
        <v>22</v>
      </c>
      <c r="C9" s="107"/>
      <c r="D9" s="392">
        <f>SUM(D10:D19)</f>
        <v>6.4</v>
      </c>
      <c r="E9" s="389">
        <f>SUM(E10:E19)</f>
        <v>17.12</v>
      </c>
      <c r="F9" s="108">
        <f>SUM(F10:F19)</f>
        <v>32</v>
      </c>
      <c r="G9" s="105">
        <f>SUM(G10:G19)</f>
        <v>488</v>
      </c>
      <c r="H9" s="608"/>
      <c r="I9" s="609"/>
      <c r="J9" s="609"/>
      <c r="K9" s="609"/>
      <c r="L9" s="609"/>
      <c r="M9" s="609"/>
      <c r="N9" s="609"/>
      <c r="O9" s="609"/>
      <c r="P9" s="609"/>
      <c r="Q9" s="609"/>
      <c r="R9" s="609"/>
      <c r="S9" s="609"/>
      <c r="T9" s="609"/>
      <c r="U9" s="609"/>
      <c r="V9" s="609"/>
      <c r="W9" s="609"/>
      <c r="X9" s="609"/>
      <c r="Y9" s="609"/>
      <c r="Z9" s="609"/>
      <c r="AA9" s="609"/>
      <c r="AB9" s="609"/>
      <c r="AC9" s="609"/>
      <c r="AD9" s="609"/>
      <c r="AE9" s="609"/>
      <c r="AF9" s="609"/>
      <c r="AG9" s="609"/>
      <c r="AH9" s="609"/>
      <c r="AI9" s="609"/>
      <c r="AJ9" s="609"/>
      <c r="AK9" s="609"/>
      <c r="AL9" s="609"/>
      <c r="AM9" s="609"/>
      <c r="AN9" s="609"/>
      <c r="AO9" s="609"/>
      <c r="AP9" s="609"/>
      <c r="AQ9" s="609"/>
      <c r="AR9" s="609"/>
      <c r="AS9" s="609"/>
      <c r="AT9" s="609"/>
      <c r="AU9" s="610"/>
    </row>
    <row r="10" spans="1:47" s="29" customFormat="1" ht="20.100000000000001" customHeight="1" x14ac:dyDescent="0.2">
      <c r="A10" s="66">
        <v>1</v>
      </c>
      <c r="B10" s="516" t="s">
        <v>49</v>
      </c>
      <c r="C10" s="110">
        <v>0</v>
      </c>
      <c r="D10" s="111">
        <v>0</v>
      </c>
      <c r="E10" s="112">
        <v>0</v>
      </c>
      <c r="F10" s="113">
        <v>0</v>
      </c>
      <c r="G10" s="114">
        <v>60</v>
      </c>
      <c r="H10" s="115"/>
      <c r="I10" s="114">
        <v>60</v>
      </c>
      <c r="J10" s="114"/>
      <c r="K10" s="116"/>
      <c r="L10" s="117"/>
      <c r="N10" s="119"/>
      <c r="O10" s="119"/>
      <c r="P10" s="120"/>
      <c r="Q10" s="263"/>
      <c r="R10" s="160"/>
      <c r="S10" s="50">
        <v>2</v>
      </c>
      <c r="T10" s="122"/>
      <c r="U10" s="123"/>
      <c r="V10" s="124"/>
      <c r="W10" s="258"/>
      <c r="X10" s="149"/>
      <c r="Y10" s="118">
        <v>2</v>
      </c>
      <c r="Z10" s="122"/>
      <c r="AA10" s="122"/>
      <c r="AB10" s="127"/>
      <c r="AC10" s="262"/>
      <c r="AD10" s="149"/>
      <c r="AE10" s="50"/>
      <c r="AF10" s="122"/>
      <c r="AG10" s="122"/>
      <c r="AH10" s="127"/>
      <c r="AI10" s="258"/>
      <c r="AJ10" s="149"/>
      <c r="AK10" s="50"/>
      <c r="AL10" s="122"/>
      <c r="AM10" s="122"/>
      <c r="AN10" s="124"/>
      <c r="AO10" s="262"/>
      <c r="AP10" s="149"/>
      <c r="AQ10" s="50"/>
      <c r="AR10" s="122"/>
      <c r="AS10" s="122"/>
      <c r="AT10" s="124"/>
      <c r="AU10" s="318"/>
    </row>
    <row r="11" spans="1:47" s="29" customFormat="1" ht="20.100000000000001" customHeight="1" x14ac:dyDescent="0.2">
      <c r="A11" s="130">
        <v>2</v>
      </c>
      <c r="B11" s="517" t="s">
        <v>96</v>
      </c>
      <c r="C11" s="24">
        <v>1</v>
      </c>
      <c r="D11" s="132">
        <v>0</v>
      </c>
      <c r="E11" s="133">
        <v>6</v>
      </c>
      <c r="F11" s="32">
        <v>12</v>
      </c>
      <c r="G11" s="17">
        <v>150</v>
      </c>
      <c r="H11" s="134"/>
      <c r="I11" s="17">
        <v>150</v>
      </c>
      <c r="J11" s="17"/>
      <c r="K11" s="39"/>
      <c r="L11" s="30"/>
      <c r="M11" s="41">
        <v>2</v>
      </c>
      <c r="N11" s="25"/>
      <c r="O11" s="25"/>
      <c r="P11" s="60"/>
      <c r="Q11" s="62">
        <v>2</v>
      </c>
      <c r="R11" s="54"/>
      <c r="S11" s="8">
        <v>2</v>
      </c>
      <c r="T11" s="2"/>
      <c r="U11" s="55"/>
      <c r="V11" s="13"/>
      <c r="W11" s="51">
        <v>2</v>
      </c>
      <c r="X11" s="9"/>
      <c r="Y11" s="8">
        <v>3</v>
      </c>
      <c r="Z11" s="2"/>
      <c r="AA11" s="2"/>
      <c r="AB11" s="26"/>
      <c r="AC11" s="3">
        <v>3</v>
      </c>
      <c r="AD11" s="9"/>
      <c r="AE11" s="8">
        <v>3</v>
      </c>
      <c r="AF11" s="2"/>
      <c r="AG11" s="2"/>
      <c r="AH11" s="26">
        <v>1</v>
      </c>
      <c r="AI11" s="51">
        <v>5</v>
      </c>
      <c r="AJ11" s="9"/>
      <c r="AK11" s="8"/>
      <c r="AL11" s="2"/>
      <c r="AM11" s="2"/>
      <c r="AN11" s="13"/>
      <c r="AO11" s="3"/>
      <c r="AP11" s="9"/>
      <c r="AQ11" s="8"/>
      <c r="AR11" s="2"/>
      <c r="AS11" s="2"/>
      <c r="AT11" s="13"/>
      <c r="AU11" s="320"/>
    </row>
    <row r="12" spans="1:47" s="29" customFormat="1" ht="20.100000000000001" customHeight="1" x14ac:dyDescent="0.2">
      <c r="A12" s="66">
        <v>3</v>
      </c>
      <c r="B12" s="500" t="s">
        <v>208</v>
      </c>
      <c r="C12" s="179">
        <v>0</v>
      </c>
      <c r="D12" s="501">
        <v>0</v>
      </c>
      <c r="E12" s="502">
        <v>2.4</v>
      </c>
      <c r="F12" s="136">
        <v>4</v>
      </c>
      <c r="G12" s="333">
        <v>60</v>
      </c>
      <c r="H12" s="471"/>
      <c r="I12" s="68">
        <v>60</v>
      </c>
      <c r="J12" s="68"/>
      <c r="K12" s="187"/>
      <c r="L12" s="181"/>
      <c r="M12" s="68"/>
      <c r="N12" s="41"/>
      <c r="O12" s="25"/>
      <c r="P12" s="60"/>
      <c r="Q12" s="62"/>
      <c r="R12" s="54"/>
      <c r="S12" s="5"/>
      <c r="T12" s="2"/>
      <c r="U12" s="137"/>
      <c r="V12" s="13"/>
      <c r="W12" s="51"/>
      <c r="X12" s="9"/>
      <c r="Y12" s="8">
        <v>2</v>
      </c>
      <c r="Z12" s="2"/>
      <c r="AA12" s="2"/>
      <c r="AB12" s="26"/>
      <c r="AC12" s="3">
        <v>2</v>
      </c>
      <c r="AD12" s="9"/>
      <c r="AE12" s="8">
        <v>2</v>
      </c>
      <c r="AF12" s="2"/>
      <c r="AG12" s="2"/>
      <c r="AH12" s="26"/>
      <c r="AI12" s="51">
        <v>2</v>
      </c>
      <c r="AJ12" s="9"/>
      <c r="AK12" s="8"/>
      <c r="AL12" s="2"/>
      <c r="AM12" s="2"/>
      <c r="AN12" s="13"/>
      <c r="AO12" s="3"/>
      <c r="AP12" s="9"/>
      <c r="AQ12" s="8"/>
      <c r="AR12" s="2"/>
      <c r="AS12" s="2"/>
      <c r="AT12" s="13"/>
      <c r="AU12" s="320"/>
    </row>
    <row r="13" spans="1:47" s="29" customFormat="1" ht="20.100000000000001" customHeight="1" x14ac:dyDescent="0.2">
      <c r="A13" s="130">
        <v>4</v>
      </c>
      <c r="B13" s="500" t="s">
        <v>24</v>
      </c>
      <c r="C13" s="179">
        <v>0</v>
      </c>
      <c r="D13" s="501">
        <v>0</v>
      </c>
      <c r="E13" s="502">
        <v>0.6</v>
      </c>
      <c r="F13" s="136">
        <v>1</v>
      </c>
      <c r="G13" s="68">
        <v>15</v>
      </c>
      <c r="H13" s="471">
        <v>15</v>
      </c>
      <c r="I13" s="68"/>
      <c r="J13" s="68"/>
      <c r="K13" s="187"/>
      <c r="L13" s="181">
        <v>1</v>
      </c>
      <c r="M13" s="172"/>
      <c r="N13" s="408"/>
      <c r="O13" s="230"/>
      <c r="P13" s="410"/>
      <c r="Q13" s="135">
        <v>1</v>
      </c>
      <c r="R13" s="411"/>
      <c r="S13" s="409"/>
      <c r="T13" s="230"/>
      <c r="U13" s="230"/>
      <c r="V13" s="410"/>
      <c r="W13" s="407"/>
      <c r="X13" s="411"/>
      <c r="Y13" s="409"/>
      <c r="Z13" s="230"/>
      <c r="AA13" s="230"/>
      <c r="AB13" s="412"/>
      <c r="AC13" s="413"/>
      <c r="AD13" s="411"/>
      <c r="AE13" s="409"/>
      <c r="AF13" s="230"/>
      <c r="AG13" s="230"/>
      <c r="AH13" s="412"/>
      <c r="AI13" s="407"/>
      <c r="AJ13" s="411"/>
      <c r="AK13" s="409"/>
      <c r="AL13" s="230"/>
      <c r="AM13" s="230"/>
      <c r="AN13" s="410"/>
      <c r="AO13" s="413"/>
      <c r="AP13" s="411"/>
      <c r="AQ13" s="409"/>
      <c r="AR13" s="230"/>
      <c r="AS13" s="230"/>
      <c r="AT13" s="410"/>
      <c r="AU13" s="414"/>
    </row>
    <row r="14" spans="1:47" s="29" customFormat="1" ht="20.100000000000001" customHeight="1" x14ac:dyDescent="0.2">
      <c r="A14" s="66">
        <v>5</v>
      </c>
      <c r="B14" s="500" t="s">
        <v>73</v>
      </c>
      <c r="C14" s="179">
        <v>0</v>
      </c>
      <c r="D14" s="501">
        <v>4</v>
      </c>
      <c r="E14" s="502">
        <v>2.4</v>
      </c>
      <c r="F14" s="139">
        <v>4</v>
      </c>
      <c r="G14" s="503">
        <v>60</v>
      </c>
      <c r="H14" s="471"/>
      <c r="I14" s="68"/>
      <c r="J14" s="68">
        <v>60</v>
      </c>
      <c r="K14" s="187"/>
      <c r="L14" s="504"/>
      <c r="M14" s="505"/>
      <c r="N14" s="17">
        <v>2</v>
      </c>
      <c r="O14" s="17"/>
      <c r="P14" s="140"/>
      <c r="Q14" s="185">
        <v>2</v>
      </c>
      <c r="R14" s="34"/>
      <c r="S14" s="138"/>
      <c r="T14" s="2">
        <v>2</v>
      </c>
      <c r="U14" s="46"/>
      <c r="V14" s="141"/>
      <c r="W14" s="144">
        <v>2</v>
      </c>
      <c r="X14" s="22"/>
      <c r="Y14" s="143"/>
      <c r="Z14" s="46"/>
      <c r="AA14" s="45"/>
      <c r="AB14" s="26"/>
      <c r="AC14" s="142"/>
      <c r="AD14" s="22"/>
      <c r="AE14" s="143"/>
      <c r="AF14" s="46"/>
      <c r="AG14" s="46"/>
      <c r="AH14" s="26"/>
      <c r="AI14" s="144"/>
      <c r="AJ14" s="22"/>
      <c r="AK14" s="143"/>
      <c r="AL14" s="46"/>
      <c r="AM14" s="46"/>
      <c r="AN14" s="141"/>
      <c r="AO14" s="142"/>
      <c r="AP14" s="22"/>
      <c r="AQ14" s="143"/>
      <c r="AR14" s="46"/>
      <c r="AS14" s="46"/>
      <c r="AT14" s="141"/>
      <c r="AU14" s="315"/>
    </row>
    <row r="15" spans="1:47" s="29" customFormat="1" ht="20.100000000000001" customHeight="1" x14ac:dyDescent="0.2">
      <c r="A15" s="66">
        <v>6</v>
      </c>
      <c r="B15" s="518" t="s">
        <v>23</v>
      </c>
      <c r="C15" s="179">
        <v>0</v>
      </c>
      <c r="D15" s="501">
        <v>0</v>
      </c>
      <c r="E15" s="502">
        <v>1.2</v>
      </c>
      <c r="F15" s="139">
        <v>3</v>
      </c>
      <c r="G15" s="503">
        <v>30</v>
      </c>
      <c r="H15" s="471">
        <v>30</v>
      </c>
      <c r="I15" s="68"/>
      <c r="J15" s="68" t="s">
        <v>44</v>
      </c>
      <c r="K15" s="187"/>
      <c r="L15" s="504">
        <v>2</v>
      </c>
      <c r="M15" s="505"/>
      <c r="N15" s="17"/>
      <c r="O15" s="45"/>
      <c r="P15" s="145"/>
      <c r="Q15" s="185">
        <v>3</v>
      </c>
      <c r="R15" s="34"/>
      <c r="S15" s="8"/>
      <c r="T15" s="2"/>
      <c r="U15" s="55"/>
      <c r="V15" s="13"/>
      <c r="W15" s="51"/>
      <c r="X15" s="9"/>
      <c r="Y15" s="8"/>
      <c r="Z15" s="2"/>
      <c r="AA15" s="2"/>
      <c r="AB15" s="26"/>
      <c r="AC15" s="3"/>
      <c r="AD15" s="9"/>
      <c r="AE15" s="8"/>
      <c r="AF15" s="2"/>
      <c r="AG15" s="2"/>
      <c r="AH15" s="26"/>
      <c r="AI15" s="51"/>
      <c r="AJ15" s="9"/>
      <c r="AK15" s="8"/>
      <c r="AL15" s="2"/>
      <c r="AM15" s="2"/>
      <c r="AN15" s="13"/>
      <c r="AO15" s="3"/>
      <c r="AP15" s="9"/>
      <c r="AQ15" s="8"/>
      <c r="AR15" s="2"/>
      <c r="AS15" s="2"/>
      <c r="AT15" s="13"/>
      <c r="AU15" s="320"/>
    </row>
    <row r="16" spans="1:47" s="29" customFormat="1" ht="20.100000000000001" customHeight="1" x14ac:dyDescent="0.2">
      <c r="A16" s="130">
        <v>7</v>
      </c>
      <c r="B16" s="519" t="s">
        <v>75</v>
      </c>
      <c r="C16" s="179">
        <v>0</v>
      </c>
      <c r="D16" s="506">
        <v>0</v>
      </c>
      <c r="E16" s="502">
        <v>0.6</v>
      </c>
      <c r="F16" s="136">
        <v>1</v>
      </c>
      <c r="G16" s="68">
        <v>15</v>
      </c>
      <c r="H16" s="471">
        <v>15</v>
      </c>
      <c r="I16" s="68"/>
      <c r="J16" s="68" t="s">
        <v>44</v>
      </c>
      <c r="K16" s="187"/>
      <c r="L16" s="181">
        <v>1</v>
      </c>
      <c r="M16" s="88"/>
      <c r="N16" s="5"/>
      <c r="O16" s="25"/>
      <c r="P16" s="60"/>
      <c r="Q16" s="62">
        <v>1</v>
      </c>
      <c r="R16" s="54"/>
      <c r="S16" s="8"/>
      <c r="T16" s="2"/>
      <c r="U16" s="2"/>
      <c r="V16" s="13"/>
      <c r="W16" s="51"/>
      <c r="X16" s="9"/>
      <c r="Y16" s="9"/>
      <c r="Z16" s="5"/>
      <c r="AA16" s="2"/>
      <c r="AB16" s="26"/>
      <c r="AC16" s="3"/>
      <c r="AD16" s="9"/>
      <c r="AE16" s="8"/>
      <c r="AF16" s="2"/>
      <c r="AG16" s="2"/>
      <c r="AH16" s="26"/>
      <c r="AI16" s="51"/>
      <c r="AJ16" s="9"/>
      <c r="AK16" s="9"/>
      <c r="AL16" s="5"/>
      <c r="AM16" s="5"/>
      <c r="AN16" s="14"/>
      <c r="AO16" s="3"/>
      <c r="AP16" s="9"/>
      <c r="AQ16" s="9"/>
      <c r="AR16" s="5"/>
      <c r="AS16" s="5"/>
      <c r="AT16" s="14"/>
      <c r="AU16" s="320"/>
    </row>
    <row r="17" spans="1:48" s="29" customFormat="1" ht="20.100000000000001" customHeight="1" x14ac:dyDescent="0.2">
      <c r="A17" s="66">
        <v>8</v>
      </c>
      <c r="B17" s="500" t="s">
        <v>142</v>
      </c>
      <c r="C17" s="179">
        <v>0</v>
      </c>
      <c r="D17" s="501">
        <v>0</v>
      </c>
      <c r="E17" s="502">
        <v>1.2</v>
      </c>
      <c r="F17" s="136">
        <v>2</v>
      </c>
      <c r="G17" s="333">
        <v>30</v>
      </c>
      <c r="H17" s="471">
        <v>30</v>
      </c>
      <c r="I17" s="68"/>
      <c r="J17" s="68"/>
      <c r="K17" s="187"/>
      <c r="L17" s="181"/>
      <c r="M17" s="88"/>
      <c r="N17" s="41"/>
      <c r="O17" s="25"/>
      <c r="P17" s="60"/>
      <c r="Q17" s="62"/>
      <c r="R17" s="54">
        <v>2</v>
      </c>
      <c r="S17" s="138"/>
      <c r="T17" s="2"/>
      <c r="U17" s="2"/>
      <c r="V17" s="13"/>
      <c r="W17" s="51">
        <v>2</v>
      </c>
      <c r="X17" s="9"/>
      <c r="Y17" s="8"/>
      <c r="Z17" s="2"/>
      <c r="AA17" s="2"/>
      <c r="AB17" s="26"/>
      <c r="AC17" s="3"/>
      <c r="AD17" s="9"/>
      <c r="AE17" s="8"/>
      <c r="AF17" s="2"/>
      <c r="AG17" s="2"/>
      <c r="AH17" s="26"/>
      <c r="AI17" s="51"/>
      <c r="AJ17" s="9"/>
      <c r="AK17" s="8"/>
      <c r="AL17" s="5"/>
      <c r="AM17" s="2"/>
      <c r="AN17" s="13"/>
      <c r="AO17" s="3"/>
      <c r="AP17" s="9"/>
      <c r="AQ17" s="8"/>
      <c r="AR17" s="2"/>
      <c r="AS17" s="2"/>
      <c r="AT17" s="13"/>
      <c r="AU17" s="320"/>
    </row>
    <row r="18" spans="1:48" s="29" customFormat="1" ht="20.100000000000001" customHeight="1" x14ac:dyDescent="0.2">
      <c r="A18" s="66">
        <v>9</v>
      </c>
      <c r="B18" s="131" t="s">
        <v>74</v>
      </c>
      <c r="C18" s="24">
        <v>1</v>
      </c>
      <c r="D18" s="152">
        <v>2.2000000000000002</v>
      </c>
      <c r="E18" s="133">
        <v>1.8</v>
      </c>
      <c r="F18" s="153">
        <v>3</v>
      </c>
      <c r="G18" s="54">
        <v>45</v>
      </c>
      <c r="H18" s="18"/>
      <c r="I18" s="25">
        <v>45</v>
      </c>
      <c r="J18" s="25"/>
      <c r="K18" s="39"/>
      <c r="L18" s="41"/>
      <c r="M18" s="25"/>
      <c r="N18" s="25"/>
      <c r="O18" s="25"/>
      <c r="P18" s="26"/>
      <c r="Q18" s="28"/>
      <c r="R18" s="41"/>
      <c r="S18" s="25"/>
      <c r="T18" s="25"/>
      <c r="U18" s="25"/>
      <c r="V18" s="26"/>
      <c r="W18" s="59"/>
      <c r="X18" s="41"/>
      <c r="Y18" s="25"/>
      <c r="Z18" s="25"/>
      <c r="AA18" s="25"/>
      <c r="AB18" s="26"/>
      <c r="AC18" s="28"/>
      <c r="AD18" s="41"/>
      <c r="AE18" s="25"/>
      <c r="AF18" s="25"/>
      <c r="AG18" s="25"/>
      <c r="AH18" s="26"/>
      <c r="AI18" s="59"/>
      <c r="AJ18" s="41"/>
      <c r="AK18" s="25">
        <v>3</v>
      </c>
      <c r="AL18" s="25"/>
      <c r="AM18" s="25"/>
      <c r="AN18" s="61">
        <v>1</v>
      </c>
      <c r="AO18" s="62">
        <v>3</v>
      </c>
      <c r="AP18" s="41"/>
      <c r="AQ18" s="25"/>
      <c r="AR18" s="25"/>
      <c r="AS18" s="25"/>
      <c r="AT18" s="61"/>
      <c r="AU18" s="321"/>
    </row>
    <row r="19" spans="1:48" s="29" customFormat="1" ht="20.100000000000001" customHeight="1" thickBot="1" x14ac:dyDescent="0.25">
      <c r="A19" s="66">
        <v>10</v>
      </c>
      <c r="B19" s="154" t="s">
        <v>60</v>
      </c>
      <c r="C19" s="24">
        <v>0</v>
      </c>
      <c r="D19" s="34">
        <v>0.2</v>
      </c>
      <c r="E19" s="511">
        <f>23/25</f>
        <v>0.92</v>
      </c>
      <c r="F19" s="155">
        <v>2</v>
      </c>
      <c r="G19" s="156">
        <v>23</v>
      </c>
      <c r="H19" s="18">
        <v>19</v>
      </c>
      <c r="I19" s="25">
        <v>4</v>
      </c>
      <c r="J19" s="25"/>
      <c r="K19" s="39"/>
      <c r="L19" s="25"/>
      <c r="M19" s="25">
        <v>0.14000000000000001</v>
      </c>
      <c r="N19" s="25"/>
      <c r="O19" s="25"/>
      <c r="P19" s="26"/>
      <c r="Q19" s="27">
        <v>0.5</v>
      </c>
      <c r="R19" s="157">
        <v>0.53</v>
      </c>
      <c r="S19" s="157"/>
      <c r="T19" s="157"/>
      <c r="U19" s="157"/>
      <c r="V19" s="158"/>
      <c r="W19" s="259">
        <v>0.5</v>
      </c>
      <c r="X19" s="257">
        <v>0.6</v>
      </c>
      <c r="Y19" s="157"/>
      <c r="Z19" s="157"/>
      <c r="AA19" s="157"/>
      <c r="AB19" s="158"/>
      <c r="AC19" s="270">
        <v>0.5</v>
      </c>
      <c r="AD19" s="257">
        <v>0.14000000000000001</v>
      </c>
      <c r="AE19" s="157">
        <v>0.14000000000000001</v>
      </c>
      <c r="AF19" s="157"/>
      <c r="AG19" s="157"/>
      <c r="AH19" s="158"/>
      <c r="AI19" s="259">
        <v>0.5</v>
      </c>
      <c r="AJ19" s="257"/>
      <c r="AK19" s="157"/>
      <c r="AL19" s="157"/>
      <c r="AM19" s="157"/>
      <c r="AN19" s="158"/>
      <c r="AO19" s="270"/>
      <c r="AP19" s="257"/>
      <c r="AQ19" s="25"/>
      <c r="AR19" s="25"/>
      <c r="AS19" s="25"/>
      <c r="AT19" s="26"/>
      <c r="AU19" s="307"/>
    </row>
    <row r="20" spans="1:48" s="29" customFormat="1" ht="20.100000000000001" customHeight="1" thickBot="1" x14ac:dyDescent="0.25">
      <c r="A20" s="105" t="s">
        <v>25</v>
      </c>
      <c r="B20" s="106" t="s">
        <v>26</v>
      </c>
      <c r="C20" s="107"/>
      <c r="D20" s="392">
        <f>SUM(D21:D32)</f>
        <v>15</v>
      </c>
      <c r="E20" s="390">
        <f>SUM(E21:E32)</f>
        <v>17.399999999999999</v>
      </c>
      <c r="F20" s="159">
        <f>SUM(F21:F32)</f>
        <v>32</v>
      </c>
      <c r="G20" s="159">
        <f>SUM(G21:G32)</f>
        <v>435</v>
      </c>
      <c r="H20" s="608"/>
      <c r="I20" s="609"/>
      <c r="J20" s="609"/>
      <c r="K20" s="609"/>
      <c r="L20" s="609"/>
      <c r="M20" s="609"/>
      <c r="N20" s="609"/>
      <c r="O20" s="609"/>
      <c r="P20" s="609"/>
      <c r="Q20" s="609"/>
      <c r="R20" s="609"/>
      <c r="S20" s="609"/>
      <c r="T20" s="609"/>
      <c r="U20" s="609"/>
      <c r="V20" s="609"/>
      <c r="W20" s="609"/>
      <c r="X20" s="609"/>
      <c r="Y20" s="609"/>
      <c r="Z20" s="609"/>
      <c r="AA20" s="609"/>
      <c r="AB20" s="609"/>
      <c r="AC20" s="609"/>
      <c r="AD20" s="609"/>
      <c r="AE20" s="609"/>
      <c r="AF20" s="609"/>
      <c r="AG20" s="609"/>
      <c r="AH20" s="609"/>
      <c r="AI20" s="609"/>
      <c r="AJ20" s="609"/>
      <c r="AK20" s="609"/>
      <c r="AL20" s="609"/>
      <c r="AM20" s="609"/>
      <c r="AN20" s="609"/>
      <c r="AO20" s="609"/>
      <c r="AP20" s="609"/>
      <c r="AQ20" s="609"/>
      <c r="AR20" s="609"/>
      <c r="AS20" s="609"/>
      <c r="AT20" s="609"/>
      <c r="AU20" s="610"/>
    </row>
    <row r="21" spans="1:48" s="29" customFormat="1" ht="20.100000000000001" customHeight="1" x14ac:dyDescent="0.2">
      <c r="A21" s="66">
        <v>11</v>
      </c>
      <c r="B21" s="517" t="s">
        <v>52</v>
      </c>
      <c r="C21" s="188">
        <v>1</v>
      </c>
      <c r="D21" s="180">
        <v>2</v>
      </c>
      <c r="E21" s="183">
        <v>1.8</v>
      </c>
      <c r="F21" s="136">
        <v>4</v>
      </c>
      <c r="G21" s="68">
        <v>45</v>
      </c>
      <c r="H21" s="444">
        <v>15</v>
      </c>
      <c r="I21" s="333"/>
      <c r="J21" s="333"/>
      <c r="K21" s="187">
        <v>30</v>
      </c>
      <c r="L21" s="2">
        <v>1</v>
      </c>
      <c r="M21" s="2"/>
      <c r="N21" s="2"/>
      <c r="O21" s="2">
        <v>2</v>
      </c>
      <c r="P21" s="7">
        <v>1</v>
      </c>
      <c r="Q21" s="135">
        <v>4</v>
      </c>
      <c r="R21" s="9"/>
      <c r="S21" s="5"/>
      <c r="T21" s="5"/>
      <c r="U21" s="2"/>
      <c r="V21" s="7"/>
      <c r="W21" s="51"/>
      <c r="X21" s="8"/>
      <c r="Y21" s="2"/>
      <c r="Z21" s="2"/>
      <c r="AA21" s="2"/>
      <c r="AB21" s="7"/>
      <c r="AC21" s="3"/>
      <c r="AD21" s="8"/>
      <c r="AE21" s="2"/>
      <c r="AF21" s="2"/>
      <c r="AG21" s="2"/>
      <c r="AH21" s="7"/>
      <c r="AI21" s="51"/>
      <c r="AJ21" s="8"/>
      <c r="AK21" s="2"/>
      <c r="AL21" s="2"/>
      <c r="AM21" s="2"/>
      <c r="AN21" s="7"/>
      <c r="AO21" s="3"/>
      <c r="AP21" s="8"/>
      <c r="AQ21" s="2"/>
      <c r="AR21" s="2"/>
      <c r="AS21" s="2"/>
      <c r="AT21" s="7"/>
      <c r="AU21" s="317"/>
    </row>
    <row r="22" spans="1:48" s="29" customFormat="1" ht="20.100000000000001" customHeight="1" x14ac:dyDescent="0.2">
      <c r="A22" s="66">
        <v>12</v>
      </c>
      <c r="B22" s="520" t="s">
        <v>131</v>
      </c>
      <c r="C22" s="446">
        <v>1</v>
      </c>
      <c r="D22" s="447">
        <v>1.4</v>
      </c>
      <c r="E22" s="448">
        <v>1.8</v>
      </c>
      <c r="F22" s="168">
        <v>4</v>
      </c>
      <c r="G22" s="445">
        <v>45</v>
      </c>
      <c r="H22" s="442">
        <v>15</v>
      </c>
      <c r="I22" s="443"/>
      <c r="J22" s="443">
        <v>30</v>
      </c>
      <c r="K22" s="449"/>
      <c r="L22" s="442">
        <v>1</v>
      </c>
      <c r="M22" s="443"/>
      <c r="N22" s="443">
        <v>2</v>
      </c>
      <c r="O22" s="443"/>
      <c r="P22" s="151">
        <v>1</v>
      </c>
      <c r="Q22" s="167">
        <v>4</v>
      </c>
      <c r="R22" s="442"/>
      <c r="S22" s="443"/>
      <c r="T22" s="443"/>
      <c r="U22" s="443"/>
      <c r="V22" s="7"/>
      <c r="W22" s="51"/>
      <c r="X22" s="50"/>
      <c r="Y22" s="122"/>
      <c r="Z22" s="122"/>
      <c r="AA22" s="122"/>
      <c r="AB22" s="151"/>
      <c r="AC22" s="3"/>
      <c r="AD22" s="50"/>
      <c r="AE22" s="122"/>
      <c r="AF22" s="122"/>
      <c r="AG22" s="122"/>
      <c r="AH22" s="151"/>
      <c r="AI22" s="51"/>
      <c r="AJ22" s="8"/>
      <c r="AK22" s="2"/>
      <c r="AL22" s="2"/>
      <c r="AM22" s="2"/>
      <c r="AN22" s="7"/>
      <c r="AO22" s="3"/>
      <c r="AP22" s="50"/>
      <c r="AQ22" s="122"/>
      <c r="AR22" s="122"/>
      <c r="AS22" s="122"/>
      <c r="AT22" s="151"/>
      <c r="AU22" s="317"/>
    </row>
    <row r="23" spans="1:48" s="29" customFormat="1" ht="20.100000000000001" customHeight="1" x14ac:dyDescent="0.2">
      <c r="A23" s="66">
        <v>13</v>
      </c>
      <c r="B23" s="521" t="s">
        <v>211</v>
      </c>
      <c r="C23" s="450">
        <v>0</v>
      </c>
      <c r="D23" s="451">
        <v>0.6</v>
      </c>
      <c r="E23" s="452">
        <v>1.2</v>
      </c>
      <c r="F23" s="426">
        <v>2</v>
      </c>
      <c r="G23" s="453">
        <v>30</v>
      </c>
      <c r="H23" s="454">
        <v>15</v>
      </c>
      <c r="I23" s="455">
        <v>15</v>
      </c>
      <c r="J23" s="455"/>
      <c r="K23" s="452"/>
      <c r="L23" s="416">
        <v>1</v>
      </c>
      <c r="M23" s="417">
        <v>1</v>
      </c>
      <c r="N23" s="417"/>
      <c r="O23" s="417"/>
      <c r="P23" s="418"/>
      <c r="Q23" s="419">
        <v>2</v>
      </c>
      <c r="R23" s="416"/>
      <c r="S23" s="417"/>
      <c r="T23" s="417"/>
      <c r="U23" s="417"/>
      <c r="V23" s="420"/>
      <c r="W23" s="421"/>
      <c r="X23" s="416"/>
      <c r="Y23" s="417"/>
      <c r="Z23" s="417"/>
      <c r="AA23" s="417"/>
      <c r="AB23" s="420"/>
      <c r="AC23" s="419"/>
      <c r="AD23" s="416"/>
      <c r="AE23" s="417"/>
      <c r="AF23" s="417"/>
      <c r="AG23" s="417"/>
      <c r="AH23" s="420"/>
      <c r="AI23" s="421"/>
      <c r="AJ23" s="422"/>
      <c r="AK23" s="423"/>
      <c r="AL23" s="423"/>
      <c r="AM23" s="423"/>
      <c r="AN23" s="424"/>
      <c r="AO23" s="419"/>
      <c r="AP23" s="416"/>
      <c r="AQ23" s="417"/>
      <c r="AR23" s="417"/>
      <c r="AS23" s="417"/>
      <c r="AT23" s="420"/>
      <c r="AU23" s="425"/>
    </row>
    <row r="24" spans="1:48" s="29" customFormat="1" ht="20.100000000000001" customHeight="1" x14ac:dyDescent="0.2">
      <c r="A24" s="66">
        <v>14</v>
      </c>
      <c r="B24" s="76" t="s">
        <v>215</v>
      </c>
      <c r="C24" s="446">
        <v>0</v>
      </c>
      <c r="D24" s="457">
        <v>2.2000000000000002</v>
      </c>
      <c r="E24" s="448">
        <v>1.8</v>
      </c>
      <c r="F24" s="458">
        <v>3</v>
      </c>
      <c r="G24" s="459">
        <v>45</v>
      </c>
      <c r="H24" s="460">
        <v>15</v>
      </c>
      <c r="I24" s="461"/>
      <c r="J24" s="461" t="s">
        <v>44</v>
      </c>
      <c r="K24" s="449">
        <v>30</v>
      </c>
      <c r="L24" s="50">
        <v>1</v>
      </c>
      <c r="M24" s="114"/>
      <c r="N24" s="114"/>
      <c r="O24" s="114">
        <v>2</v>
      </c>
      <c r="P24" s="161"/>
      <c r="Q24" s="264">
        <v>3</v>
      </c>
      <c r="R24" s="50"/>
      <c r="S24" s="150"/>
      <c r="T24" s="150"/>
      <c r="U24" s="150"/>
      <c r="V24" s="151"/>
      <c r="W24" s="162"/>
      <c r="X24" s="149"/>
      <c r="Y24" s="150"/>
      <c r="Z24" s="150"/>
      <c r="AA24" s="150"/>
      <c r="AB24" s="151"/>
      <c r="AC24" s="129"/>
      <c r="AD24" s="163"/>
      <c r="AE24" s="123"/>
      <c r="AF24" s="150"/>
      <c r="AG24" s="150"/>
      <c r="AH24" s="151"/>
      <c r="AI24" s="162"/>
      <c r="AJ24" s="164"/>
      <c r="AK24" s="150"/>
      <c r="AL24" s="150"/>
      <c r="AM24" s="150"/>
      <c r="AN24" s="151"/>
      <c r="AO24" s="129"/>
      <c r="AP24" s="149"/>
      <c r="AQ24" s="150"/>
      <c r="AR24" s="150"/>
      <c r="AS24" s="150"/>
      <c r="AT24" s="151"/>
      <c r="AU24" s="319"/>
    </row>
    <row r="25" spans="1:48" s="29" customFormat="1" ht="20.100000000000001" customHeight="1" x14ac:dyDescent="0.2">
      <c r="A25" s="66">
        <v>15</v>
      </c>
      <c r="B25" s="517" t="s">
        <v>92</v>
      </c>
      <c r="C25" s="188">
        <v>0</v>
      </c>
      <c r="D25" s="180">
        <v>0</v>
      </c>
      <c r="E25" s="183">
        <v>1.2</v>
      </c>
      <c r="F25" s="136">
        <v>2</v>
      </c>
      <c r="G25" s="68">
        <v>30</v>
      </c>
      <c r="H25" s="444">
        <v>15</v>
      </c>
      <c r="I25" s="333">
        <v>15</v>
      </c>
      <c r="J25" s="333" t="s">
        <v>44</v>
      </c>
      <c r="K25" s="187"/>
      <c r="L25" s="25"/>
      <c r="M25" s="25"/>
      <c r="N25" s="25"/>
      <c r="O25" s="25"/>
      <c r="P25" s="26"/>
      <c r="Q25" s="28"/>
      <c r="R25" s="8">
        <v>1</v>
      </c>
      <c r="S25" s="2">
        <v>1</v>
      </c>
      <c r="T25" s="2"/>
      <c r="U25" s="2"/>
      <c r="V25" s="7"/>
      <c r="W25" s="167">
        <v>2</v>
      </c>
      <c r="X25" s="54"/>
      <c r="Y25" s="17"/>
      <c r="Z25" s="2"/>
      <c r="AA25" s="2"/>
      <c r="AB25" s="7"/>
      <c r="AC25" s="3"/>
      <c r="AD25" s="172"/>
      <c r="AE25" s="166"/>
      <c r="AF25" s="2"/>
      <c r="AG25" s="2"/>
      <c r="AH25" s="7"/>
      <c r="AI25" s="51"/>
      <c r="AJ25" s="8"/>
      <c r="AK25" s="2"/>
      <c r="AL25" s="2"/>
      <c r="AM25" s="2"/>
      <c r="AN25" s="7"/>
      <c r="AO25" s="3"/>
      <c r="AP25" s="8"/>
      <c r="AQ25" s="2"/>
      <c r="AR25" s="2"/>
      <c r="AS25" s="2"/>
      <c r="AT25" s="7"/>
      <c r="AU25" s="317"/>
    </row>
    <row r="26" spans="1:48" s="29" customFormat="1" ht="20.100000000000001" customHeight="1" x14ac:dyDescent="0.2">
      <c r="A26" s="66">
        <v>16</v>
      </c>
      <c r="B26" s="522" t="s">
        <v>214</v>
      </c>
      <c r="C26" s="450">
        <v>1</v>
      </c>
      <c r="D26" s="451">
        <v>1.2</v>
      </c>
      <c r="E26" s="452">
        <v>1.8</v>
      </c>
      <c r="F26" s="426">
        <v>3</v>
      </c>
      <c r="G26" s="453">
        <v>45</v>
      </c>
      <c r="H26" s="456">
        <v>15</v>
      </c>
      <c r="I26" s="455">
        <v>30</v>
      </c>
      <c r="J26" s="455"/>
      <c r="K26" s="452"/>
      <c r="L26" s="427"/>
      <c r="M26" s="415"/>
      <c r="N26" s="415"/>
      <c r="O26" s="415"/>
      <c r="P26" s="420"/>
      <c r="Q26" s="428"/>
      <c r="R26" s="429">
        <v>1</v>
      </c>
      <c r="S26" s="415">
        <v>2</v>
      </c>
      <c r="T26" s="415"/>
      <c r="U26" s="415"/>
      <c r="V26" s="420">
        <v>1</v>
      </c>
      <c r="W26" s="421">
        <v>3</v>
      </c>
      <c r="X26" s="416"/>
      <c r="Y26" s="417"/>
      <c r="Z26" s="417"/>
      <c r="AA26" s="417"/>
      <c r="AB26" s="420"/>
      <c r="AC26" s="428"/>
      <c r="AD26" s="416"/>
      <c r="AE26" s="417"/>
      <c r="AF26" s="417"/>
      <c r="AG26" s="417"/>
      <c r="AH26" s="420"/>
      <c r="AI26" s="430"/>
      <c r="AJ26" s="422"/>
      <c r="AK26" s="423"/>
      <c r="AL26" s="423"/>
      <c r="AM26" s="423"/>
      <c r="AN26" s="431"/>
      <c r="AO26" s="428"/>
      <c r="AP26" s="416"/>
      <c r="AQ26" s="417"/>
      <c r="AR26" s="417"/>
      <c r="AS26" s="417"/>
      <c r="AT26" s="420"/>
      <c r="AU26" s="432"/>
    </row>
    <row r="27" spans="1:48" s="4" customFormat="1" ht="20.100000000000001" customHeight="1" x14ac:dyDescent="0.2">
      <c r="A27" s="66">
        <v>17</v>
      </c>
      <c r="B27" s="523" t="s">
        <v>30</v>
      </c>
      <c r="C27" s="469">
        <v>1</v>
      </c>
      <c r="D27" s="68">
        <v>2.4</v>
      </c>
      <c r="E27" s="187">
        <v>1.8</v>
      </c>
      <c r="F27" s="172">
        <v>4</v>
      </c>
      <c r="G27" s="333">
        <v>45</v>
      </c>
      <c r="H27" s="444">
        <v>15</v>
      </c>
      <c r="I27" s="333"/>
      <c r="J27" s="333" t="s">
        <v>44</v>
      </c>
      <c r="K27" s="187">
        <v>30</v>
      </c>
      <c r="L27" s="2"/>
      <c r="M27" s="2"/>
      <c r="N27" s="2"/>
      <c r="O27" s="2"/>
      <c r="P27" s="7"/>
      <c r="Q27" s="3"/>
      <c r="R27" s="8">
        <v>1</v>
      </c>
      <c r="S27" s="2"/>
      <c r="T27" s="2"/>
      <c r="U27" s="2">
        <v>2</v>
      </c>
      <c r="V27" s="7">
        <v>1</v>
      </c>
      <c r="W27" s="51">
        <v>4</v>
      </c>
      <c r="X27" s="8"/>
      <c r="Y27" s="2"/>
      <c r="Z27" s="2"/>
      <c r="AA27" s="2"/>
      <c r="AB27" s="7"/>
      <c r="AC27" s="51"/>
      <c r="AD27" s="8"/>
      <c r="AE27" s="2"/>
      <c r="AF27" s="2"/>
      <c r="AG27" s="2"/>
      <c r="AH27" s="7"/>
      <c r="AI27" s="51"/>
      <c r="AJ27" s="10"/>
      <c r="AK27" s="6"/>
      <c r="AL27" s="6"/>
      <c r="AM27" s="2"/>
      <c r="AN27" s="7"/>
      <c r="AO27" s="3"/>
      <c r="AP27" s="8"/>
      <c r="AQ27" s="2"/>
      <c r="AR27" s="2"/>
      <c r="AS27" s="2"/>
      <c r="AT27" s="7"/>
      <c r="AU27" s="317"/>
      <c r="AV27" s="29"/>
    </row>
    <row r="28" spans="1:48" s="4" customFormat="1" ht="20.100000000000001" customHeight="1" x14ac:dyDescent="0.2">
      <c r="A28" s="66">
        <v>18</v>
      </c>
      <c r="B28" s="76" t="s">
        <v>67</v>
      </c>
      <c r="C28" s="179">
        <v>0</v>
      </c>
      <c r="D28" s="68">
        <v>0</v>
      </c>
      <c r="E28" s="187">
        <v>0.6</v>
      </c>
      <c r="F28" s="136">
        <v>1</v>
      </c>
      <c r="G28" s="68">
        <v>15</v>
      </c>
      <c r="H28" s="444">
        <v>15</v>
      </c>
      <c r="I28" s="333"/>
      <c r="J28" s="333"/>
      <c r="K28" s="187"/>
      <c r="L28" s="2"/>
      <c r="M28" s="2"/>
      <c r="N28" s="2"/>
      <c r="O28" s="2"/>
      <c r="P28" s="7"/>
      <c r="Q28" s="3"/>
      <c r="R28" s="8"/>
      <c r="S28" s="2"/>
      <c r="T28" s="2"/>
      <c r="U28" s="2"/>
      <c r="V28" s="7"/>
      <c r="W28" s="51"/>
      <c r="X28" s="174">
        <v>1</v>
      </c>
      <c r="Y28" s="175"/>
      <c r="Z28" s="175"/>
      <c r="AA28" s="2"/>
      <c r="AB28" s="7"/>
      <c r="AC28" s="3">
        <v>1</v>
      </c>
      <c r="AD28" s="8"/>
      <c r="AE28" s="2"/>
      <c r="AF28" s="2"/>
      <c r="AG28" s="2"/>
      <c r="AH28" s="7"/>
      <c r="AI28" s="51"/>
      <c r="AJ28" s="8"/>
      <c r="AK28" s="2"/>
      <c r="AL28" s="2"/>
      <c r="AM28" s="2"/>
      <c r="AN28" s="7"/>
      <c r="AO28" s="3"/>
      <c r="AP28" s="8"/>
      <c r="AQ28" s="2"/>
      <c r="AR28" s="2"/>
      <c r="AS28" s="2"/>
      <c r="AT28" s="7"/>
      <c r="AU28" s="310"/>
      <c r="AV28" s="29"/>
    </row>
    <row r="29" spans="1:48" s="4" customFormat="1" ht="20.100000000000001" customHeight="1" x14ac:dyDescent="0.2">
      <c r="A29" s="66">
        <v>19</v>
      </c>
      <c r="B29" s="76" t="s">
        <v>212</v>
      </c>
      <c r="C29" s="462">
        <v>1</v>
      </c>
      <c r="D29" s="463">
        <v>1.2</v>
      </c>
      <c r="E29" s="464">
        <v>1.8</v>
      </c>
      <c r="F29" s="441">
        <v>3</v>
      </c>
      <c r="G29" s="465">
        <v>45</v>
      </c>
      <c r="H29" s="466">
        <v>15</v>
      </c>
      <c r="I29" s="467">
        <v>30</v>
      </c>
      <c r="J29" s="467"/>
      <c r="K29" s="468"/>
      <c r="L29" s="433"/>
      <c r="M29" s="433"/>
      <c r="N29" s="433"/>
      <c r="O29" s="433"/>
      <c r="P29" s="434"/>
      <c r="Q29" s="435"/>
      <c r="R29" s="436"/>
      <c r="S29" s="433"/>
      <c r="T29" s="433"/>
      <c r="U29" s="433"/>
      <c r="V29" s="434"/>
      <c r="W29" s="437"/>
      <c r="X29" s="438">
        <v>1</v>
      </c>
      <c r="Y29" s="439">
        <v>2</v>
      </c>
      <c r="Z29" s="439"/>
      <c r="AA29" s="433"/>
      <c r="AB29" s="434">
        <v>1</v>
      </c>
      <c r="AC29" s="435">
        <v>3</v>
      </c>
      <c r="AD29" s="436"/>
      <c r="AE29" s="433"/>
      <c r="AF29" s="433"/>
      <c r="AG29" s="433"/>
      <c r="AH29" s="434"/>
      <c r="AI29" s="437"/>
      <c r="AJ29" s="436"/>
      <c r="AK29" s="433"/>
      <c r="AL29" s="433"/>
      <c r="AM29" s="433"/>
      <c r="AN29" s="434"/>
      <c r="AO29" s="435"/>
      <c r="AP29" s="436"/>
      <c r="AQ29" s="433"/>
      <c r="AR29" s="433"/>
      <c r="AS29" s="433"/>
      <c r="AT29" s="434"/>
      <c r="AU29" s="440"/>
      <c r="AV29" s="29"/>
    </row>
    <row r="30" spans="1:48" s="29" customFormat="1" ht="22.5" customHeight="1" x14ac:dyDescent="0.2">
      <c r="A30" s="66">
        <v>20</v>
      </c>
      <c r="B30" s="470" t="s">
        <v>132</v>
      </c>
      <c r="C30" s="188">
        <v>0</v>
      </c>
      <c r="D30" s="180">
        <v>1.4</v>
      </c>
      <c r="E30" s="183">
        <v>1.2</v>
      </c>
      <c r="F30" s="136">
        <v>2</v>
      </c>
      <c r="G30" s="68">
        <v>30</v>
      </c>
      <c r="H30" s="471">
        <v>15</v>
      </c>
      <c r="I30" s="472"/>
      <c r="J30" s="333">
        <v>15</v>
      </c>
      <c r="K30" s="187"/>
      <c r="L30" s="25"/>
      <c r="M30" s="25"/>
      <c r="N30" s="25"/>
      <c r="O30" s="25"/>
      <c r="P30" s="26"/>
      <c r="Q30" s="28"/>
      <c r="R30" s="8"/>
      <c r="S30" s="2"/>
      <c r="T30" s="2"/>
      <c r="U30" s="2"/>
      <c r="V30" s="7"/>
      <c r="W30" s="51"/>
      <c r="X30" s="8">
        <v>1</v>
      </c>
      <c r="Y30" s="166"/>
      <c r="Z30" s="2">
        <v>1</v>
      </c>
      <c r="AA30" s="2"/>
      <c r="AB30" s="7"/>
      <c r="AC30" s="3">
        <v>2</v>
      </c>
      <c r="AD30" s="8"/>
      <c r="AE30" s="2"/>
      <c r="AF30" s="2"/>
      <c r="AG30" s="2"/>
      <c r="AH30" s="7"/>
      <c r="AI30" s="51"/>
      <c r="AJ30" s="8"/>
      <c r="AK30" s="2"/>
      <c r="AL30" s="2"/>
      <c r="AM30" s="2"/>
      <c r="AN30" s="7"/>
      <c r="AO30" s="3"/>
      <c r="AP30" s="8"/>
      <c r="AQ30" s="2"/>
      <c r="AR30" s="2"/>
      <c r="AS30" s="2"/>
      <c r="AT30" s="7"/>
      <c r="AU30" s="310"/>
    </row>
    <row r="31" spans="1:48" s="29" customFormat="1" ht="20.100000000000001" customHeight="1" x14ac:dyDescent="0.2">
      <c r="A31" s="66">
        <v>21</v>
      </c>
      <c r="B31" s="76" t="s">
        <v>213</v>
      </c>
      <c r="C31" s="188">
        <v>0</v>
      </c>
      <c r="D31" s="180">
        <v>0.6</v>
      </c>
      <c r="E31" s="183">
        <v>1.2</v>
      </c>
      <c r="F31" s="136">
        <v>2</v>
      </c>
      <c r="G31" s="68">
        <v>30</v>
      </c>
      <c r="H31" s="471">
        <v>15</v>
      </c>
      <c r="I31" s="472">
        <v>15</v>
      </c>
      <c r="J31" s="333"/>
      <c r="K31" s="187"/>
      <c r="L31" s="25"/>
      <c r="M31" s="25"/>
      <c r="N31" s="25"/>
      <c r="O31" s="25"/>
      <c r="P31" s="26"/>
      <c r="Q31" s="28"/>
      <c r="R31" s="8"/>
      <c r="S31" s="2"/>
      <c r="T31" s="2"/>
      <c r="U31" s="2"/>
      <c r="V31" s="7"/>
      <c r="W31" s="51"/>
      <c r="X31" s="8"/>
      <c r="Y31" s="166"/>
      <c r="Z31" s="2"/>
      <c r="AA31" s="2"/>
      <c r="AB31" s="7"/>
      <c r="AC31" s="3"/>
      <c r="AD31" s="8">
        <v>1</v>
      </c>
      <c r="AE31" s="2">
        <v>1</v>
      </c>
      <c r="AF31" s="2"/>
      <c r="AG31" s="2"/>
      <c r="AH31" s="7"/>
      <c r="AI31" s="51">
        <v>2</v>
      </c>
      <c r="AJ31" s="8"/>
      <c r="AK31" s="2"/>
      <c r="AL31" s="2"/>
      <c r="AM31" s="2"/>
      <c r="AN31" s="7"/>
      <c r="AO31" s="3"/>
      <c r="AP31" s="8"/>
      <c r="AQ31" s="2"/>
      <c r="AR31" s="2"/>
      <c r="AS31" s="2"/>
      <c r="AT31" s="7"/>
      <c r="AU31" s="310"/>
    </row>
    <row r="32" spans="1:48" s="29" customFormat="1" ht="20.100000000000001" customHeight="1" thickBot="1" x14ac:dyDescent="0.25">
      <c r="A32" s="66">
        <v>22</v>
      </c>
      <c r="B32" s="473" t="s">
        <v>133</v>
      </c>
      <c r="C32" s="446">
        <v>0</v>
      </c>
      <c r="D32" s="474">
        <v>2</v>
      </c>
      <c r="E32" s="475">
        <v>1.2</v>
      </c>
      <c r="F32" s="148">
        <v>2</v>
      </c>
      <c r="G32" s="447">
        <v>30</v>
      </c>
      <c r="H32" s="476"/>
      <c r="I32" s="447">
        <v>15</v>
      </c>
      <c r="J32" s="447"/>
      <c r="K32" s="448">
        <v>15</v>
      </c>
      <c r="L32" s="117"/>
      <c r="M32" s="149"/>
      <c r="N32" s="150"/>
      <c r="O32" s="119"/>
      <c r="P32" s="120"/>
      <c r="Q32" s="264"/>
      <c r="R32" s="160"/>
      <c r="S32" s="50"/>
      <c r="T32" s="122"/>
      <c r="U32" s="122"/>
      <c r="V32" s="124"/>
      <c r="W32" s="128"/>
      <c r="X32" s="149"/>
      <c r="Y32" s="149"/>
      <c r="Z32" s="150"/>
      <c r="AA32" s="122"/>
      <c r="AB32" s="127"/>
      <c r="AC32" s="125"/>
      <c r="AD32" s="149"/>
      <c r="AE32" s="50">
        <v>1</v>
      </c>
      <c r="AF32" s="122"/>
      <c r="AG32" s="122">
        <v>1</v>
      </c>
      <c r="AH32" s="127"/>
      <c r="AI32" s="128">
        <v>2</v>
      </c>
      <c r="AJ32" s="149"/>
      <c r="AK32" s="149"/>
      <c r="AL32" s="150"/>
      <c r="AM32" s="150"/>
      <c r="AN32" s="151"/>
      <c r="AO32" s="125"/>
      <c r="AP32" s="149"/>
      <c r="AQ32" s="149"/>
      <c r="AR32" s="150"/>
      <c r="AS32" s="150"/>
      <c r="AT32" s="151"/>
      <c r="AU32" s="319"/>
    </row>
    <row r="33" spans="1:52" s="29" customFormat="1" ht="27.6" customHeight="1" thickBot="1" x14ac:dyDescent="0.25">
      <c r="A33" s="515" t="s">
        <v>27</v>
      </c>
      <c r="B33" s="106" t="s">
        <v>28</v>
      </c>
      <c r="C33" s="107"/>
      <c r="D33" s="392">
        <f>SUM(D34:D47)</f>
        <v>26.9</v>
      </c>
      <c r="E33" s="108">
        <f>SUM(E34:E47)</f>
        <v>21</v>
      </c>
      <c r="F33" s="108">
        <f>SUM(F34:F47)</f>
        <v>48</v>
      </c>
      <c r="G33" s="108">
        <f>SUM(G34:G47)</f>
        <v>525</v>
      </c>
      <c r="H33" s="614"/>
      <c r="I33" s="615"/>
      <c r="J33" s="615"/>
      <c r="K33" s="615"/>
      <c r="L33" s="615"/>
      <c r="M33" s="615"/>
      <c r="N33" s="615"/>
      <c r="O33" s="615"/>
      <c r="P33" s="615"/>
      <c r="Q33" s="615"/>
      <c r="R33" s="615"/>
      <c r="S33" s="615"/>
      <c r="T33" s="615"/>
      <c r="U33" s="615"/>
      <c r="V33" s="615"/>
      <c r="W33" s="615"/>
      <c r="X33" s="615"/>
      <c r="Y33" s="615"/>
      <c r="Z33" s="615"/>
      <c r="AA33" s="615"/>
      <c r="AB33" s="615"/>
      <c r="AC33" s="615"/>
      <c r="AD33" s="615"/>
      <c r="AE33" s="615"/>
      <c r="AF33" s="615"/>
      <c r="AG33" s="615"/>
      <c r="AH33" s="615"/>
      <c r="AI33" s="615"/>
      <c r="AJ33" s="615"/>
      <c r="AK33" s="615"/>
      <c r="AL33" s="615"/>
      <c r="AM33" s="615"/>
      <c r="AN33" s="615"/>
      <c r="AO33" s="615"/>
      <c r="AP33" s="615"/>
      <c r="AQ33" s="615"/>
      <c r="AR33" s="615"/>
      <c r="AS33" s="615"/>
      <c r="AT33" s="615"/>
      <c r="AU33" s="616"/>
    </row>
    <row r="34" spans="1:52" s="29" customFormat="1" ht="20.100000000000001" customHeight="1" thickTop="1" x14ac:dyDescent="0.2">
      <c r="A34" s="66">
        <v>23</v>
      </c>
      <c r="B34" s="73" t="s">
        <v>76</v>
      </c>
      <c r="C34" s="493">
        <v>1</v>
      </c>
      <c r="D34" s="87">
        <v>0.6</v>
      </c>
      <c r="E34" s="183">
        <v>1.2</v>
      </c>
      <c r="F34" s="88">
        <v>3</v>
      </c>
      <c r="G34" s="333">
        <v>30</v>
      </c>
      <c r="H34" s="494">
        <v>15</v>
      </c>
      <c r="I34" s="495">
        <v>15</v>
      </c>
      <c r="J34" s="495"/>
      <c r="K34" s="490"/>
      <c r="L34" s="496">
        <v>1</v>
      </c>
      <c r="M34" s="496">
        <v>1</v>
      </c>
      <c r="N34" s="496"/>
      <c r="O34" s="398"/>
      <c r="P34" s="497">
        <v>1</v>
      </c>
      <c r="Q34" s="269">
        <v>3</v>
      </c>
      <c r="R34" s="399"/>
      <c r="S34" s="397"/>
      <c r="T34" s="397"/>
      <c r="U34" s="397"/>
      <c r="V34" s="400"/>
      <c r="W34" s="401"/>
      <c r="X34" s="399"/>
      <c r="Y34" s="397"/>
      <c r="Z34" s="397"/>
      <c r="AA34" s="397"/>
      <c r="AB34" s="400"/>
      <c r="AC34" s="402"/>
      <c r="AD34" s="399"/>
      <c r="AE34" s="397"/>
      <c r="AF34" s="397"/>
      <c r="AG34" s="397"/>
      <c r="AH34" s="400"/>
      <c r="AI34" s="401"/>
      <c r="AJ34" s="399"/>
      <c r="AK34" s="397"/>
      <c r="AL34" s="397"/>
      <c r="AM34" s="397"/>
      <c r="AN34" s="400"/>
      <c r="AO34" s="402"/>
      <c r="AP34" s="399"/>
      <c r="AQ34" s="397"/>
      <c r="AR34" s="397"/>
      <c r="AS34" s="397"/>
      <c r="AT34" s="400"/>
      <c r="AU34" s="403"/>
    </row>
    <row r="35" spans="1:52" s="4" customFormat="1" ht="20.100000000000001" customHeight="1" x14ac:dyDescent="0.2">
      <c r="A35" s="66">
        <v>24</v>
      </c>
      <c r="B35" s="69" t="s">
        <v>77</v>
      </c>
      <c r="C35" s="446">
        <v>1</v>
      </c>
      <c r="D35" s="457">
        <v>2.7</v>
      </c>
      <c r="E35" s="447">
        <v>1.8</v>
      </c>
      <c r="F35" s="491">
        <v>4</v>
      </c>
      <c r="G35" s="481">
        <v>45</v>
      </c>
      <c r="H35" s="492">
        <v>15</v>
      </c>
      <c r="I35" s="481">
        <v>30</v>
      </c>
      <c r="J35" s="481"/>
      <c r="K35" s="448"/>
      <c r="L35" s="119"/>
      <c r="M35" s="119"/>
      <c r="N35" s="119"/>
      <c r="O35" s="119"/>
      <c r="P35" s="127"/>
      <c r="Q35" s="264"/>
      <c r="R35" s="118">
        <v>1</v>
      </c>
      <c r="S35" s="119">
        <v>2</v>
      </c>
      <c r="T35" s="119"/>
      <c r="U35" s="119"/>
      <c r="V35" s="161">
        <v>1</v>
      </c>
      <c r="W35" s="121">
        <v>4</v>
      </c>
      <c r="X35" s="118"/>
      <c r="Y35" s="119"/>
      <c r="Z35" s="119"/>
      <c r="AA35" s="119"/>
      <c r="AB35" s="161"/>
      <c r="AC35" s="264"/>
      <c r="AD35" s="118"/>
      <c r="AE35" s="119"/>
      <c r="AF35" s="119"/>
      <c r="AG35" s="119"/>
      <c r="AH35" s="161"/>
      <c r="AI35" s="121"/>
      <c r="AJ35" s="118"/>
      <c r="AK35" s="119"/>
      <c r="AL35" s="119"/>
      <c r="AM35" s="119"/>
      <c r="AN35" s="161"/>
      <c r="AO35" s="264"/>
      <c r="AP35" s="118"/>
      <c r="AQ35" s="119"/>
      <c r="AR35" s="119"/>
      <c r="AS35" s="119"/>
      <c r="AT35" s="161"/>
      <c r="AU35" s="312"/>
      <c r="AV35" s="29"/>
    </row>
    <row r="36" spans="1:52" s="4" customFormat="1" ht="20.100000000000001" customHeight="1" x14ac:dyDescent="0.2">
      <c r="A36" s="66">
        <v>25</v>
      </c>
      <c r="B36" s="82" t="s">
        <v>122</v>
      </c>
      <c r="C36" s="86">
        <v>0</v>
      </c>
      <c r="D36" s="87">
        <v>1.6</v>
      </c>
      <c r="E36" s="183">
        <v>1.2</v>
      </c>
      <c r="F36" s="88">
        <v>2</v>
      </c>
      <c r="G36" s="266">
        <v>30</v>
      </c>
      <c r="H36" s="359"/>
      <c r="I36" s="266">
        <v>30</v>
      </c>
      <c r="J36" s="266"/>
      <c r="K36" s="183"/>
      <c r="L36" s="41"/>
      <c r="M36" s="25"/>
      <c r="N36" s="25"/>
      <c r="O36" s="25"/>
      <c r="P36" s="26"/>
      <c r="Q36" s="28"/>
      <c r="R36" s="404"/>
      <c r="S36" s="25">
        <v>2</v>
      </c>
      <c r="T36" s="405"/>
      <c r="U36" s="405"/>
      <c r="V36" s="406"/>
      <c r="W36" s="167">
        <v>2</v>
      </c>
      <c r="X36" s="8"/>
      <c r="Y36" s="2"/>
      <c r="Z36" s="2"/>
      <c r="AA36" s="2"/>
      <c r="AB36" s="7"/>
      <c r="AC36" s="3"/>
      <c r="AD36" s="9"/>
      <c r="AE36" s="5"/>
      <c r="AF36" s="5"/>
      <c r="AG36" s="2"/>
      <c r="AH36" s="7"/>
      <c r="AI36" s="167"/>
      <c r="AJ36" s="8"/>
      <c r="AK36" s="25"/>
      <c r="AL36" s="25"/>
      <c r="AM36" s="25"/>
      <c r="AN36" s="26"/>
      <c r="AO36" s="28"/>
      <c r="AP36" s="54"/>
      <c r="AQ36" s="25"/>
      <c r="AR36" s="25"/>
      <c r="AS36" s="25"/>
      <c r="AT36" s="26"/>
      <c r="AU36" s="311"/>
      <c r="AV36" s="29"/>
    </row>
    <row r="37" spans="1:52" s="29" customFormat="1" ht="20.100000000000001" customHeight="1" x14ac:dyDescent="0.2">
      <c r="A37" s="66">
        <v>26</v>
      </c>
      <c r="B37" s="332" t="s">
        <v>134</v>
      </c>
      <c r="C37" s="179">
        <v>1</v>
      </c>
      <c r="D37" s="68">
        <v>1.2</v>
      </c>
      <c r="E37" s="187">
        <v>1.8</v>
      </c>
      <c r="F37" s="172">
        <v>4</v>
      </c>
      <c r="G37" s="333">
        <v>45</v>
      </c>
      <c r="H37" s="228">
        <v>15</v>
      </c>
      <c r="I37" s="333">
        <v>30</v>
      </c>
      <c r="J37" s="333"/>
      <c r="K37" s="187"/>
      <c r="L37" s="25"/>
      <c r="M37" s="25"/>
      <c r="N37" s="25"/>
      <c r="O37" s="25"/>
      <c r="P37" s="26"/>
      <c r="Q37" s="28"/>
      <c r="R37" s="8"/>
      <c r="S37" s="2"/>
      <c r="T37" s="2"/>
      <c r="U37" s="2"/>
      <c r="V37" s="7"/>
      <c r="W37" s="167"/>
      <c r="X37" s="8">
        <v>1</v>
      </c>
      <c r="Y37" s="2">
        <v>2</v>
      </c>
      <c r="Z37" s="2"/>
      <c r="AA37" s="2"/>
      <c r="AB37" s="7">
        <v>1</v>
      </c>
      <c r="AC37" s="3">
        <v>4</v>
      </c>
      <c r="AD37" s="9"/>
      <c r="AE37" s="5"/>
      <c r="AF37" s="2"/>
      <c r="AG37" s="2"/>
      <c r="AH37" s="7"/>
      <c r="AI37" s="167"/>
      <c r="AJ37" s="8"/>
      <c r="AK37" s="2"/>
      <c r="AL37" s="2"/>
      <c r="AM37" s="2"/>
      <c r="AN37" s="7"/>
      <c r="AO37" s="135"/>
      <c r="AP37" s="54"/>
      <c r="AQ37" s="2"/>
      <c r="AR37" s="2"/>
      <c r="AS37" s="2"/>
      <c r="AT37" s="7"/>
      <c r="AU37" s="320"/>
    </row>
    <row r="38" spans="1:52" s="4" customFormat="1" ht="20.100000000000001" customHeight="1" x14ac:dyDescent="0.2">
      <c r="A38" s="66">
        <v>27</v>
      </c>
      <c r="B38" s="82" t="s">
        <v>63</v>
      </c>
      <c r="C38" s="179">
        <v>0</v>
      </c>
      <c r="D38" s="88">
        <v>1.2</v>
      </c>
      <c r="E38" s="180">
        <v>1.2</v>
      </c>
      <c r="F38" s="181">
        <v>2</v>
      </c>
      <c r="G38" s="266">
        <v>30</v>
      </c>
      <c r="H38" s="238">
        <v>15</v>
      </c>
      <c r="I38" s="25">
        <v>15</v>
      </c>
      <c r="J38" s="25"/>
      <c r="K38" s="39"/>
      <c r="L38" s="25"/>
      <c r="M38" s="25"/>
      <c r="N38" s="25"/>
      <c r="O38" s="25"/>
      <c r="P38" s="61"/>
      <c r="Q38" s="62"/>
      <c r="R38" s="41"/>
      <c r="S38" s="25"/>
      <c r="T38" s="25"/>
      <c r="U38" s="25"/>
      <c r="V38" s="61"/>
      <c r="W38" s="167"/>
      <c r="X38" s="8">
        <v>1</v>
      </c>
      <c r="Y38" s="2">
        <v>1</v>
      </c>
      <c r="Z38" s="2"/>
      <c r="AA38" s="2"/>
      <c r="AB38" s="14"/>
      <c r="AC38" s="135">
        <v>2</v>
      </c>
      <c r="AD38" s="8"/>
      <c r="AE38" s="2"/>
      <c r="AF38" s="2"/>
      <c r="AG38" s="2"/>
      <c r="AH38" s="14"/>
      <c r="AI38" s="135"/>
      <c r="AJ38" s="8"/>
      <c r="AK38" s="25"/>
      <c r="AL38" s="25"/>
      <c r="AM38" s="25"/>
      <c r="AN38" s="61"/>
      <c r="AO38" s="62"/>
      <c r="AP38" s="54"/>
      <c r="AQ38" s="25"/>
      <c r="AR38" s="25"/>
      <c r="AS38" s="25"/>
      <c r="AT38" s="61"/>
      <c r="AU38" s="313"/>
      <c r="AV38" s="29"/>
      <c r="AW38" s="395"/>
    </row>
    <row r="39" spans="1:52" s="514" customFormat="1" ht="20.100000000000001" customHeight="1" x14ac:dyDescent="0.2">
      <c r="A39" s="66">
        <v>28</v>
      </c>
      <c r="B39" s="82" t="s">
        <v>241</v>
      </c>
      <c r="C39" s="179">
        <v>1</v>
      </c>
      <c r="D39" s="88">
        <v>3.2</v>
      </c>
      <c r="E39" s="180">
        <v>1.8</v>
      </c>
      <c r="F39" s="181">
        <v>5</v>
      </c>
      <c r="G39" s="266">
        <v>45</v>
      </c>
      <c r="H39" s="238">
        <v>15</v>
      </c>
      <c r="I39" s="25">
        <v>15</v>
      </c>
      <c r="J39" s="25">
        <v>15</v>
      </c>
      <c r="K39" s="39"/>
      <c r="L39" s="25"/>
      <c r="M39" s="25"/>
      <c r="N39" s="25"/>
      <c r="O39" s="25"/>
      <c r="P39" s="61"/>
      <c r="Q39" s="62"/>
      <c r="R39" s="41"/>
      <c r="S39" s="25"/>
      <c r="T39" s="25"/>
      <c r="U39" s="25"/>
      <c r="V39" s="61"/>
      <c r="W39" s="167"/>
      <c r="X39" s="8">
        <v>1</v>
      </c>
      <c r="Y39" s="2">
        <v>1</v>
      </c>
      <c r="Z39" s="2">
        <v>1</v>
      </c>
      <c r="AA39" s="2"/>
      <c r="AB39" s="14">
        <v>1</v>
      </c>
      <c r="AC39" s="135">
        <v>5</v>
      </c>
      <c r="AD39" s="8"/>
      <c r="AE39" s="2"/>
      <c r="AF39" s="2"/>
      <c r="AG39" s="2"/>
      <c r="AH39" s="14"/>
      <c r="AI39" s="135"/>
      <c r="AJ39" s="8"/>
      <c r="AK39" s="25"/>
      <c r="AL39" s="25"/>
      <c r="AM39" s="25"/>
      <c r="AN39" s="61"/>
      <c r="AO39" s="62"/>
      <c r="AP39" s="54"/>
      <c r="AQ39" s="25"/>
      <c r="AR39" s="25"/>
      <c r="AS39" s="25"/>
      <c r="AT39" s="61"/>
      <c r="AU39" s="313"/>
      <c r="AV39" s="512"/>
      <c r="AW39" s="513"/>
    </row>
    <row r="40" spans="1:52" s="178" customFormat="1" ht="19.5" customHeight="1" x14ac:dyDescent="0.2">
      <c r="A40" s="66">
        <v>29</v>
      </c>
      <c r="B40" s="71" t="s">
        <v>51</v>
      </c>
      <c r="C40" s="110">
        <v>0</v>
      </c>
      <c r="D40" s="160">
        <v>2.4</v>
      </c>
      <c r="E40" s="114">
        <v>1.8</v>
      </c>
      <c r="F40" s="126">
        <v>3</v>
      </c>
      <c r="G40" s="177">
        <v>45</v>
      </c>
      <c r="H40" s="267"/>
      <c r="I40" s="114">
        <v>15</v>
      </c>
      <c r="J40" s="177">
        <v>30</v>
      </c>
      <c r="K40" s="116"/>
      <c r="L40" s="119"/>
      <c r="M40" s="119"/>
      <c r="N40" s="119"/>
      <c r="O40" s="119"/>
      <c r="P40" s="127"/>
      <c r="Q40" s="264"/>
      <c r="R40" s="118"/>
      <c r="S40" s="119"/>
      <c r="T40" s="119"/>
      <c r="U40" s="119"/>
      <c r="V40" s="161"/>
      <c r="W40" s="162"/>
      <c r="X40" s="50"/>
      <c r="Y40" s="122"/>
      <c r="Z40" s="122"/>
      <c r="AA40" s="122"/>
      <c r="AB40" s="151"/>
      <c r="AC40" s="129"/>
      <c r="AD40" s="50"/>
      <c r="AE40" s="122">
        <v>1</v>
      </c>
      <c r="AF40" s="122">
        <v>2</v>
      </c>
      <c r="AG40" s="122"/>
      <c r="AH40" s="151"/>
      <c r="AI40" s="162">
        <v>3</v>
      </c>
      <c r="AJ40" s="50"/>
      <c r="AK40" s="119"/>
      <c r="AL40" s="119"/>
      <c r="AM40" s="119"/>
      <c r="AN40" s="161"/>
      <c r="AO40" s="264"/>
      <c r="AP40" s="160"/>
      <c r="AQ40" s="119"/>
      <c r="AR40" s="119"/>
      <c r="AS40" s="119"/>
      <c r="AT40" s="161"/>
      <c r="AU40" s="312"/>
      <c r="AV40" s="29"/>
      <c r="AW40" s="65"/>
      <c r="AX40" s="64"/>
      <c r="AY40" s="64"/>
      <c r="AZ40" s="64"/>
    </row>
    <row r="41" spans="1:52" s="4" customFormat="1" ht="20.100000000000001" customHeight="1" x14ac:dyDescent="0.2">
      <c r="A41" s="66">
        <v>30</v>
      </c>
      <c r="B41" s="72" t="s">
        <v>54</v>
      </c>
      <c r="C41" s="24">
        <v>1</v>
      </c>
      <c r="D41" s="9">
        <v>2</v>
      </c>
      <c r="E41" s="17">
        <v>1.2</v>
      </c>
      <c r="F41" s="53">
        <v>3</v>
      </c>
      <c r="G41" s="25">
        <v>30</v>
      </c>
      <c r="H41" s="30">
        <v>15</v>
      </c>
      <c r="I41" s="17">
        <v>15</v>
      </c>
      <c r="J41" s="17" t="s">
        <v>44</v>
      </c>
      <c r="K41" s="39"/>
      <c r="L41" s="54"/>
      <c r="M41" s="17"/>
      <c r="N41" s="17"/>
      <c r="O41" s="17"/>
      <c r="P41" s="26"/>
      <c r="Q41" s="28"/>
      <c r="R41" s="54"/>
      <c r="S41" s="17"/>
      <c r="T41" s="17"/>
      <c r="U41" s="17"/>
      <c r="V41" s="26"/>
      <c r="W41" s="167"/>
      <c r="X41" s="9"/>
      <c r="Y41" s="5"/>
      <c r="Z41" s="5"/>
      <c r="AA41" s="5"/>
      <c r="AB41" s="7"/>
      <c r="AC41" s="3"/>
      <c r="AD41" s="50">
        <v>1</v>
      </c>
      <c r="AE41" s="122">
        <v>1</v>
      </c>
      <c r="AF41" s="122"/>
      <c r="AG41" s="122"/>
      <c r="AH41" s="7">
        <v>1</v>
      </c>
      <c r="AI41" s="167">
        <v>3</v>
      </c>
      <c r="AJ41" s="9"/>
      <c r="AK41" s="17"/>
      <c r="AL41" s="55"/>
      <c r="AM41" s="17"/>
      <c r="AN41" s="26"/>
      <c r="AO41" s="28"/>
      <c r="AP41" s="54"/>
      <c r="AQ41" s="17"/>
      <c r="AR41" s="17"/>
      <c r="AS41" s="17"/>
      <c r="AT41" s="26"/>
      <c r="AU41" s="311"/>
      <c r="AV41" s="29"/>
      <c r="AW41" s="395"/>
    </row>
    <row r="42" spans="1:52" s="29" customFormat="1" ht="20.100000000000001" customHeight="1" x14ac:dyDescent="0.2">
      <c r="A42" s="66">
        <v>31</v>
      </c>
      <c r="B42" s="74" t="s">
        <v>94</v>
      </c>
      <c r="C42" s="24">
        <v>0</v>
      </c>
      <c r="D42" s="17">
        <v>1.8</v>
      </c>
      <c r="E42" s="39">
        <v>1.2</v>
      </c>
      <c r="F42" s="50">
        <v>2</v>
      </c>
      <c r="G42" s="2">
        <v>30</v>
      </c>
      <c r="H42" s="226"/>
      <c r="I42" s="2">
        <v>30</v>
      </c>
      <c r="J42" s="2"/>
      <c r="K42" s="33"/>
      <c r="L42" s="25"/>
      <c r="M42" s="25"/>
      <c r="N42" s="25"/>
      <c r="O42" s="25"/>
      <c r="P42" s="26"/>
      <c r="Q42" s="62"/>
      <c r="R42" s="8"/>
      <c r="S42" s="2"/>
      <c r="T42" s="2"/>
      <c r="U42" s="2"/>
      <c r="V42" s="7"/>
      <c r="W42" s="51"/>
      <c r="X42" s="8"/>
      <c r="Y42" s="2"/>
      <c r="Z42" s="2"/>
      <c r="AA42" s="2"/>
      <c r="AB42" s="7"/>
      <c r="AC42" s="3"/>
      <c r="AD42" s="8"/>
      <c r="AE42" s="2">
        <v>2</v>
      </c>
      <c r="AF42" s="2"/>
      <c r="AG42" s="2"/>
      <c r="AH42" s="7"/>
      <c r="AI42" s="51">
        <v>2</v>
      </c>
      <c r="AJ42" s="8"/>
      <c r="AK42" s="2"/>
      <c r="AL42" s="2"/>
      <c r="AM42" s="2"/>
      <c r="AN42" s="7"/>
      <c r="AO42" s="3"/>
      <c r="AP42" s="8"/>
      <c r="AQ42" s="2"/>
      <c r="AR42" s="2"/>
      <c r="AS42" s="2"/>
      <c r="AT42" s="7"/>
      <c r="AU42" s="317"/>
    </row>
    <row r="43" spans="1:52" s="4" customFormat="1" ht="20.100000000000001" customHeight="1" x14ac:dyDescent="0.2">
      <c r="A43" s="66">
        <v>32</v>
      </c>
      <c r="B43" s="85" t="s">
        <v>89</v>
      </c>
      <c r="C43" s="188">
        <v>1</v>
      </c>
      <c r="D43" s="87">
        <v>2.2000000000000002</v>
      </c>
      <c r="E43" s="183">
        <v>1.8</v>
      </c>
      <c r="F43" s="88">
        <v>5</v>
      </c>
      <c r="G43" s="266">
        <v>45</v>
      </c>
      <c r="H43" s="30">
        <v>15</v>
      </c>
      <c r="I43" s="17">
        <v>30</v>
      </c>
      <c r="J43" s="17" t="s">
        <v>44</v>
      </c>
      <c r="K43" s="39"/>
      <c r="L43" s="30"/>
      <c r="M43" s="17"/>
      <c r="N43" s="17"/>
      <c r="O43" s="17"/>
      <c r="P43" s="26"/>
      <c r="Q43" s="28"/>
      <c r="R43" s="54"/>
      <c r="S43" s="17"/>
      <c r="T43" s="17"/>
      <c r="U43" s="17"/>
      <c r="V43" s="26"/>
      <c r="W43" s="167"/>
      <c r="X43" s="9"/>
      <c r="Y43" s="5"/>
      <c r="Z43" s="5"/>
      <c r="AA43" s="5"/>
      <c r="AB43" s="7"/>
      <c r="AC43" s="3"/>
      <c r="AD43" s="9">
        <v>1</v>
      </c>
      <c r="AE43" s="5">
        <v>2</v>
      </c>
      <c r="AF43" s="5"/>
      <c r="AG43" s="5"/>
      <c r="AH43" s="7">
        <v>1</v>
      </c>
      <c r="AI43" s="167">
        <v>5</v>
      </c>
      <c r="AJ43" s="9"/>
      <c r="AK43" s="17"/>
      <c r="AL43" s="17"/>
      <c r="AM43" s="17"/>
      <c r="AN43" s="26"/>
      <c r="AO43" s="28"/>
      <c r="AP43" s="54"/>
      <c r="AQ43" s="17"/>
      <c r="AR43" s="17"/>
      <c r="AS43" s="17"/>
      <c r="AT43" s="26"/>
      <c r="AU43" s="311"/>
      <c r="AV43" s="29"/>
    </row>
    <row r="44" spans="1:52" ht="20.100000000000001" customHeight="1" x14ac:dyDescent="0.2">
      <c r="A44" s="66">
        <v>33</v>
      </c>
      <c r="B44" s="82" t="s">
        <v>80</v>
      </c>
      <c r="C44" s="182">
        <v>1</v>
      </c>
      <c r="D44" s="84">
        <v>2.4</v>
      </c>
      <c r="E44" s="183">
        <v>1.8</v>
      </c>
      <c r="F44" s="181">
        <v>5</v>
      </c>
      <c r="G44" s="184">
        <v>45</v>
      </c>
      <c r="H44" s="190">
        <v>15</v>
      </c>
      <c r="I44" s="43">
        <v>15</v>
      </c>
      <c r="J44" s="43">
        <v>15</v>
      </c>
      <c r="K44" s="44"/>
      <c r="L44" s="34"/>
      <c r="M44" s="43"/>
      <c r="N44" s="43"/>
      <c r="O44" s="43"/>
      <c r="P44" s="35"/>
      <c r="Q44" s="185"/>
      <c r="R44" s="34"/>
      <c r="S44" s="43"/>
      <c r="T44" s="43"/>
      <c r="U44" s="43"/>
      <c r="V44" s="35"/>
      <c r="W44" s="498"/>
      <c r="X44" s="22"/>
      <c r="Y44" s="23"/>
      <c r="Z44" s="23"/>
      <c r="AA44" s="23"/>
      <c r="AB44" s="36"/>
      <c r="AC44" s="142"/>
      <c r="AD44" s="22"/>
      <c r="AE44" s="23"/>
      <c r="AF44" s="23"/>
      <c r="AG44" s="23"/>
      <c r="AH44" s="36"/>
      <c r="AI44" s="144"/>
      <c r="AJ44" s="499">
        <v>1</v>
      </c>
      <c r="AK44" s="186">
        <v>1</v>
      </c>
      <c r="AL44" s="186">
        <v>1</v>
      </c>
      <c r="AM44" s="43"/>
      <c r="AN44" s="35">
        <v>1</v>
      </c>
      <c r="AO44" s="28">
        <v>5</v>
      </c>
      <c r="AP44" s="54"/>
      <c r="AQ44" s="186"/>
      <c r="AR44" s="186"/>
      <c r="AS44" s="43"/>
      <c r="AT44" s="35"/>
      <c r="AU44" s="314"/>
      <c r="AV44" s="29"/>
      <c r="AW44" s="396"/>
    </row>
    <row r="45" spans="1:52" s="4" customFormat="1" ht="20.100000000000001" customHeight="1" x14ac:dyDescent="0.2">
      <c r="A45" s="66">
        <v>34</v>
      </c>
      <c r="B45" s="70" t="s">
        <v>102</v>
      </c>
      <c r="C45" s="24">
        <v>0</v>
      </c>
      <c r="D45" s="22">
        <v>1.8</v>
      </c>
      <c r="E45" s="43">
        <v>1.2</v>
      </c>
      <c r="F45" s="30">
        <v>3</v>
      </c>
      <c r="G45" s="25">
        <v>30</v>
      </c>
      <c r="H45" s="238">
        <v>15</v>
      </c>
      <c r="I45" s="25">
        <v>15</v>
      </c>
      <c r="J45" s="25"/>
      <c r="K45" s="39"/>
      <c r="L45" s="41"/>
      <c r="M45" s="25"/>
      <c r="N45" s="25"/>
      <c r="O45" s="25"/>
      <c r="P45" s="26"/>
      <c r="Q45" s="28"/>
      <c r="R45" s="41"/>
      <c r="S45" s="25"/>
      <c r="T45" s="25"/>
      <c r="U45" s="25"/>
      <c r="V45" s="26"/>
      <c r="W45" s="167"/>
      <c r="X45" s="8"/>
      <c r="Y45" s="2"/>
      <c r="Z45" s="2"/>
      <c r="AA45" s="2"/>
      <c r="AB45" s="7"/>
      <c r="AC45" s="3"/>
      <c r="AD45" s="172"/>
      <c r="AE45" s="166"/>
      <c r="AF45" s="2"/>
      <c r="AG45" s="2"/>
      <c r="AH45" s="7"/>
      <c r="AI45" s="167"/>
      <c r="AJ45" s="8">
        <v>1</v>
      </c>
      <c r="AK45" s="25">
        <v>1</v>
      </c>
      <c r="AL45" s="25"/>
      <c r="AM45" s="25"/>
      <c r="AN45" s="26"/>
      <c r="AO45" s="28">
        <v>3</v>
      </c>
      <c r="AP45" s="54"/>
      <c r="AQ45" s="2"/>
      <c r="AR45" s="2"/>
      <c r="AS45" s="2"/>
      <c r="AT45" s="60"/>
      <c r="AU45" s="311"/>
      <c r="AV45" s="29"/>
    </row>
    <row r="46" spans="1:52" s="4" customFormat="1" ht="20.100000000000001" customHeight="1" x14ac:dyDescent="0.2">
      <c r="A46" s="66">
        <v>35</v>
      </c>
      <c r="B46" s="82" t="s">
        <v>93</v>
      </c>
      <c r="C46" s="188">
        <v>1</v>
      </c>
      <c r="D46" s="88">
        <v>1.8</v>
      </c>
      <c r="E46" s="180">
        <v>1.8</v>
      </c>
      <c r="F46" s="189">
        <v>5</v>
      </c>
      <c r="G46" s="266">
        <v>45</v>
      </c>
      <c r="H46" s="238">
        <v>15</v>
      </c>
      <c r="I46" s="25">
        <v>15</v>
      </c>
      <c r="J46" s="25"/>
      <c r="K46" s="39">
        <v>15</v>
      </c>
      <c r="L46" s="25"/>
      <c r="M46" s="25"/>
      <c r="N46" s="25"/>
      <c r="O46" s="25"/>
      <c r="P46" s="26"/>
      <c r="Q46" s="28"/>
      <c r="R46" s="41"/>
      <c r="S46" s="25"/>
      <c r="T46" s="25"/>
      <c r="U46" s="25"/>
      <c r="V46" s="26"/>
      <c r="W46" s="59"/>
      <c r="X46" s="41"/>
      <c r="Y46" s="25"/>
      <c r="Z46" s="25"/>
      <c r="AA46" s="25"/>
      <c r="AB46" s="26"/>
      <c r="AC46" s="28"/>
      <c r="AD46" s="41"/>
      <c r="AE46" s="25"/>
      <c r="AF46" s="25"/>
      <c r="AG46" s="25"/>
      <c r="AH46" s="26"/>
      <c r="AI46" s="59"/>
      <c r="AJ46" s="8">
        <v>1</v>
      </c>
      <c r="AK46" s="2">
        <v>1</v>
      </c>
      <c r="AL46" s="2"/>
      <c r="AM46" s="2">
        <v>1</v>
      </c>
      <c r="AN46" s="60">
        <v>1</v>
      </c>
      <c r="AO46" s="28">
        <v>5</v>
      </c>
      <c r="AP46" s="54"/>
      <c r="AQ46" s="2"/>
      <c r="AR46" s="2"/>
      <c r="AS46" s="2"/>
      <c r="AT46" s="60"/>
      <c r="AU46" s="311"/>
      <c r="AV46" s="29"/>
    </row>
    <row r="47" spans="1:52" s="4" customFormat="1" ht="20.100000000000001" customHeight="1" thickBot="1" x14ac:dyDescent="0.25">
      <c r="A47" s="66">
        <v>36</v>
      </c>
      <c r="B47" s="477" t="s">
        <v>71</v>
      </c>
      <c r="C47" s="42">
        <v>0</v>
      </c>
      <c r="D47" s="54">
        <v>2</v>
      </c>
      <c r="E47" s="17">
        <v>1.2</v>
      </c>
      <c r="F47" s="190">
        <v>2</v>
      </c>
      <c r="G47" s="45">
        <v>30</v>
      </c>
      <c r="H47" s="190"/>
      <c r="I47" s="43">
        <v>30</v>
      </c>
      <c r="J47" s="43"/>
      <c r="K47" s="44"/>
      <c r="L47" s="34"/>
      <c r="M47" s="43"/>
      <c r="N47" s="43"/>
      <c r="O47" s="43"/>
      <c r="P47" s="35"/>
      <c r="Q47" s="145"/>
      <c r="R47" s="268"/>
      <c r="S47" s="43"/>
      <c r="T47" s="43"/>
      <c r="U47" s="43"/>
      <c r="V47" s="35"/>
      <c r="W47" s="260"/>
      <c r="X47" s="34"/>
      <c r="Y47" s="43"/>
      <c r="Z47" s="43"/>
      <c r="AA47" s="43"/>
      <c r="AB47" s="35"/>
      <c r="AC47" s="265"/>
      <c r="AD47" s="34"/>
      <c r="AE47" s="43"/>
      <c r="AF47" s="43"/>
      <c r="AG47" s="43"/>
      <c r="AH47" s="35"/>
      <c r="AI47" s="260"/>
      <c r="AJ47" s="22"/>
      <c r="AK47" s="23">
        <v>2</v>
      </c>
      <c r="AL47" s="23"/>
      <c r="AM47" s="23"/>
      <c r="AN47" s="191"/>
      <c r="AO47" s="265">
        <v>2</v>
      </c>
      <c r="AP47" s="22"/>
      <c r="AQ47" s="23"/>
      <c r="AR47" s="23"/>
      <c r="AS47" s="23"/>
      <c r="AT47" s="191"/>
      <c r="AU47" s="316"/>
      <c r="AV47" s="29"/>
    </row>
    <row r="48" spans="1:52" s="4" customFormat="1" ht="20.100000000000001" customHeight="1" thickBot="1" x14ac:dyDescent="0.25">
      <c r="A48" s="515" t="s">
        <v>99</v>
      </c>
      <c r="B48" s="192" t="s">
        <v>59</v>
      </c>
      <c r="C48" s="193"/>
      <c r="D48" s="52">
        <f>SUM(D49:D54)</f>
        <v>63.300000000000004</v>
      </c>
      <c r="E48" s="391">
        <f>SUM(E49:E54)</f>
        <v>48.2</v>
      </c>
      <c r="F48" s="194">
        <f>SUM(F49:F54)</f>
        <v>71</v>
      </c>
      <c r="G48" s="194">
        <f>SUM(G49:G54)</f>
        <v>390</v>
      </c>
      <c r="H48" s="555"/>
      <c r="I48" s="556"/>
      <c r="J48" s="556"/>
      <c r="K48" s="556"/>
      <c r="L48" s="556"/>
      <c r="M48" s="556"/>
      <c r="N48" s="556"/>
      <c r="O48" s="556"/>
      <c r="P48" s="556"/>
      <c r="Q48" s="556"/>
      <c r="R48" s="556"/>
      <c r="S48" s="556"/>
      <c r="T48" s="556"/>
      <c r="U48" s="556"/>
      <c r="V48" s="556"/>
      <c r="W48" s="556"/>
      <c r="X48" s="556"/>
      <c r="Y48" s="556"/>
      <c r="Z48" s="556"/>
      <c r="AA48" s="556"/>
      <c r="AB48" s="556"/>
      <c r="AC48" s="556"/>
      <c r="AD48" s="556"/>
      <c r="AE48" s="556"/>
      <c r="AF48" s="556"/>
      <c r="AG48" s="556"/>
      <c r="AH48" s="556"/>
      <c r="AI48" s="556"/>
      <c r="AJ48" s="556"/>
      <c r="AK48" s="556"/>
      <c r="AL48" s="556"/>
      <c r="AM48" s="556"/>
      <c r="AN48" s="556"/>
      <c r="AO48" s="556"/>
      <c r="AP48" s="556"/>
      <c r="AQ48" s="556"/>
      <c r="AR48" s="556"/>
      <c r="AS48" s="556"/>
      <c r="AT48" s="556"/>
      <c r="AU48" s="557"/>
      <c r="AV48" s="29"/>
    </row>
    <row r="49" spans="1:48" s="4" customFormat="1" ht="20.100000000000001" customHeight="1" thickTop="1" x14ac:dyDescent="0.2">
      <c r="A49" s="66">
        <v>37</v>
      </c>
      <c r="B49" s="79" t="s">
        <v>31</v>
      </c>
      <c r="C49" s="446">
        <v>0</v>
      </c>
      <c r="D49" s="474">
        <f>D75</f>
        <v>3.8</v>
      </c>
      <c r="E49" s="474">
        <f>E75</f>
        <v>3.2</v>
      </c>
      <c r="F49" s="478">
        <v>7</v>
      </c>
      <c r="G49" s="479">
        <v>80</v>
      </c>
      <c r="H49" s="480">
        <v>30</v>
      </c>
      <c r="I49" s="481">
        <v>50</v>
      </c>
      <c r="J49" s="481"/>
      <c r="K49" s="448"/>
      <c r="L49" s="119">
        <v>2</v>
      </c>
      <c r="M49" s="119">
        <f>50/15</f>
        <v>3.3333333333333335</v>
      </c>
      <c r="N49" s="119"/>
      <c r="O49" s="119"/>
      <c r="P49" s="161"/>
      <c r="Q49" s="269">
        <v>7</v>
      </c>
      <c r="R49" s="50"/>
      <c r="S49" s="122"/>
      <c r="T49" s="122"/>
      <c r="U49" s="122"/>
      <c r="V49" s="151"/>
      <c r="W49" s="162"/>
      <c r="X49" s="50"/>
      <c r="Y49" s="122"/>
      <c r="Z49" s="122"/>
      <c r="AA49" s="122"/>
      <c r="AB49" s="151"/>
      <c r="AC49" s="271"/>
      <c r="AD49" s="50"/>
      <c r="AE49" s="122"/>
      <c r="AF49" s="122"/>
      <c r="AG49" s="122"/>
      <c r="AH49" s="151"/>
      <c r="AI49" s="162"/>
      <c r="AJ49" s="50"/>
      <c r="AK49" s="122"/>
      <c r="AL49" s="122"/>
      <c r="AM49" s="122"/>
      <c r="AN49" s="151"/>
      <c r="AO49" s="271"/>
      <c r="AP49" s="50"/>
      <c r="AQ49" s="122"/>
      <c r="AR49" s="122"/>
      <c r="AS49" s="122"/>
      <c r="AT49" s="151"/>
      <c r="AU49" s="309"/>
      <c r="AV49" s="29"/>
    </row>
    <row r="50" spans="1:48" s="4" customFormat="1" ht="20.100000000000001" customHeight="1" x14ac:dyDescent="0.2">
      <c r="A50" s="66">
        <v>38</v>
      </c>
      <c r="B50" s="75" t="s">
        <v>32</v>
      </c>
      <c r="C50" s="188">
        <v>0</v>
      </c>
      <c r="D50" s="509">
        <f>D82</f>
        <v>6.5</v>
      </c>
      <c r="E50" s="509">
        <f>E82</f>
        <v>3.2</v>
      </c>
      <c r="F50" s="189">
        <v>7</v>
      </c>
      <c r="G50" s="482">
        <v>80</v>
      </c>
      <c r="H50" s="483">
        <v>15</v>
      </c>
      <c r="I50" s="266">
        <v>35</v>
      </c>
      <c r="J50" s="266">
        <v>30</v>
      </c>
      <c r="K50" s="183"/>
      <c r="L50" s="25"/>
      <c r="M50" s="25"/>
      <c r="N50" s="25"/>
      <c r="O50" s="25"/>
      <c r="P50" s="26"/>
      <c r="Q50" s="62"/>
      <c r="R50" s="8">
        <v>1</v>
      </c>
      <c r="S50" s="2">
        <f>35/15</f>
        <v>2.3333333333333335</v>
      </c>
      <c r="T50" s="2">
        <v>2</v>
      </c>
      <c r="U50" s="2"/>
      <c r="V50" s="7"/>
      <c r="W50" s="51">
        <v>7</v>
      </c>
      <c r="X50" s="8"/>
      <c r="Y50" s="2"/>
      <c r="Z50" s="2"/>
      <c r="AA50" s="2"/>
      <c r="AB50" s="7"/>
      <c r="AC50" s="3"/>
      <c r="AD50" s="8"/>
      <c r="AE50" s="2"/>
      <c r="AF50" s="2"/>
      <c r="AG50" s="2"/>
      <c r="AH50" s="7"/>
      <c r="AI50" s="51"/>
      <c r="AJ50" s="8"/>
      <c r="AK50" s="2"/>
      <c r="AL50" s="2"/>
      <c r="AM50" s="2"/>
      <c r="AN50" s="7"/>
      <c r="AO50" s="3"/>
      <c r="AP50" s="8"/>
      <c r="AQ50" s="2"/>
      <c r="AR50" s="2"/>
      <c r="AS50" s="2"/>
      <c r="AT50" s="7"/>
      <c r="AU50" s="310"/>
      <c r="AV50" s="29"/>
    </row>
    <row r="51" spans="1:48" s="4" customFormat="1" ht="20.100000000000001" customHeight="1" x14ac:dyDescent="0.2">
      <c r="A51" s="66">
        <v>39</v>
      </c>
      <c r="B51" s="75" t="s">
        <v>33</v>
      </c>
      <c r="C51" s="188">
        <v>0</v>
      </c>
      <c r="D51" s="509">
        <f>D89</f>
        <v>5.2</v>
      </c>
      <c r="E51" s="509">
        <f>E89</f>
        <v>3.2</v>
      </c>
      <c r="F51" s="189">
        <v>7</v>
      </c>
      <c r="G51" s="482">
        <v>80</v>
      </c>
      <c r="H51" s="483">
        <v>30</v>
      </c>
      <c r="I51" s="266">
        <v>50</v>
      </c>
      <c r="J51" s="266"/>
      <c r="K51" s="183"/>
      <c r="L51" s="25"/>
      <c r="M51" s="25"/>
      <c r="N51" s="25"/>
      <c r="O51" s="25"/>
      <c r="P51" s="26"/>
      <c r="Q51" s="62"/>
      <c r="R51" s="8"/>
      <c r="S51" s="2"/>
      <c r="T51" s="2"/>
      <c r="U51" s="2"/>
      <c r="V51" s="7"/>
      <c r="W51" s="51"/>
      <c r="X51" s="8">
        <v>2</v>
      </c>
      <c r="Y51" s="2">
        <f>50/15</f>
        <v>3.3333333333333335</v>
      </c>
      <c r="Z51" s="2"/>
      <c r="AA51" s="2"/>
      <c r="AB51" s="7"/>
      <c r="AC51" s="3">
        <v>7</v>
      </c>
      <c r="AD51" s="8"/>
      <c r="AE51" s="2"/>
      <c r="AF51" s="2"/>
      <c r="AG51" s="2"/>
      <c r="AH51" s="7"/>
      <c r="AI51" s="51"/>
      <c r="AJ51" s="8"/>
      <c r="AK51" s="2"/>
      <c r="AL51" s="2"/>
      <c r="AM51" s="2"/>
      <c r="AN51" s="7"/>
      <c r="AO51" s="3"/>
      <c r="AP51" s="8"/>
      <c r="AQ51" s="2"/>
      <c r="AR51" s="2"/>
      <c r="AS51" s="2"/>
      <c r="AT51" s="7"/>
      <c r="AU51" s="310"/>
      <c r="AV51" s="29"/>
    </row>
    <row r="52" spans="1:48" s="4" customFormat="1" ht="20.100000000000001" customHeight="1" x14ac:dyDescent="0.2">
      <c r="A52" s="66">
        <v>40</v>
      </c>
      <c r="B52" s="75" t="s">
        <v>34</v>
      </c>
      <c r="C52" s="188">
        <v>0</v>
      </c>
      <c r="D52" s="509">
        <f>D96</f>
        <v>6.6</v>
      </c>
      <c r="E52" s="509">
        <f>E96</f>
        <v>3.2</v>
      </c>
      <c r="F52" s="189">
        <v>7</v>
      </c>
      <c r="G52" s="482">
        <v>80</v>
      </c>
      <c r="H52" s="483"/>
      <c r="I52" s="266">
        <v>60</v>
      </c>
      <c r="J52" s="266">
        <v>20</v>
      </c>
      <c r="K52" s="183"/>
      <c r="L52" s="25"/>
      <c r="M52" s="25"/>
      <c r="N52" s="25"/>
      <c r="O52" s="25"/>
      <c r="P52" s="26"/>
      <c r="Q52" s="62"/>
      <c r="R52" s="8"/>
      <c r="S52" s="2"/>
      <c r="T52" s="2"/>
      <c r="U52" s="2"/>
      <c r="V52" s="7"/>
      <c r="W52" s="51"/>
      <c r="X52" s="8"/>
      <c r="Y52" s="2"/>
      <c r="Z52" s="2"/>
      <c r="AA52" s="2"/>
      <c r="AB52" s="7"/>
      <c r="AC52" s="3"/>
      <c r="AD52" s="8"/>
      <c r="AE52" s="2">
        <v>4</v>
      </c>
      <c r="AF52" s="2">
        <f>20/15</f>
        <v>1.3333333333333333</v>
      </c>
      <c r="AG52" s="2"/>
      <c r="AH52" s="7"/>
      <c r="AI52" s="51">
        <v>7</v>
      </c>
      <c r="AJ52" s="8"/>
      <c r="AK52" s="2"/>
      <c r="AL52" s="2"/>
      <c r="AM52" s="2"/>
      <c r="AN52" s="7"/>
      <c r="AO52" s="3"/>
      <c r="AP52" s="8"/>
      <c r="AQ52" s="2"/>
      <c r="AR52" s="2"/>
      <c r="AS52" s="2"/>
      <c r="AT52" s="7"/>
      <c r="AU52" s="317"/>
      <c r="AV52" s="29"/>
    </row>
    <row r="53" spans="1:48" s="20" customFormat="1" ht="20.100000000000001" customHeight="1" x14ac:dyDescent="0.2">
      <c r="A53" s="66">
        <v>41</v>
      </c>
      <c r="B53" s="80" t="s">
        <v>46</v>
      </c>
      <c r="C53" s="182">
        <v>1</v>
      </c>
      <c r="D53" s="84">
        <v>32.6</v>
      </c>
      <c r="E53" s="484">
        <v>32.6</v>
      </c>
      <c r="F53" s="485">
        <v>33</v>
      </c>
      <c r="G53" s="486"/>
      <c r="H53" s="487"/>
      <c r="I53" s="184"/>
      <c r="J53" s="184"/>
      <c r="K53" s="488"/>
      <c r="L53" s="45"/>
      <c r="M53" s="45"/>
      <c r="N53" s="45"/>
      <c r="O53" s="25"/>
      <c r="P53" s="26"/>
      <c r="Q53" s="28"/>
      <c r="R53" s="8"/>
      <c r="S53" s="2"/>
      <c r="T53" s="2"/>
      <c r="U53" s="2"/>
      <c r="V53" s="7"/>
      <c r="W53" s="51"/>
      <c r="X53" s="8"/>
      <c r="Y53" s="2"/>
      <c r="Z53" s="2"/>
      <c r="AA53" s="2"/>
      <c r="AB53" s="7"/>
      <c r="AC53" s="3"/>
      <c r="AD53" s="8"/>
      <c r="AE53" s="2"/>
      <c r="AF53" s="2"/>
      <c r="AG53" s="2"/>
      <c r="AH53" s="7"/>
      <c r="AI53" s="51"/>
      <c r="AJ53" s="8"/>
      <c r="AK53" s="2"/>
      <c r="AL53" s="2"/>
      <c r="AM53" s="2"/>
      <c r="AN53" s="7"/>
      <c r="AO53" s="3">
        <v>7</v>
      </c>
      <c r="AP53" s="8"/>
      <c r="AQ53" s="2"/>
      <c r="AR53" s="2"/>
      <c r="AS53" s="2"/>
      <c r="AT53" s="7">
        <v>1</v>
      </c>
      <c r="AU53" s="317">
        <v>26</v>
      </c>
      <c r="AV53" s="29"/>
    </row>
    <row r="54" spans="1:48" s="20" customFormat="1" ht="20.100000000000001" customHeight="1" x14ac:dyDescent="0.2">
      <c r="A54" s="130">
        <v>42</v>
      </c>
      <c r="B54" s="510" t="s">
        <v>209</v>
      </c>
      <c r="C54" s="182">
        <v>1</v>
      </c>
      <c r="D54" s="84">
        <v>8.6</v>
      </c>
      <c r="E54" s="184">
        <v>2.8</v>
      </c>
      <c r="F54" s="485">
        <v>10</v>
      </c>
      <c r="G54" s="486">
        <v>70</v>
      </c>
      <c r="H54" s="489"/>
      <c r="I54" s="184"/>
      <c r="J54" s="184"/>
      <c r="K54" s="488">
        <v>70</v>
      </c>
      <c r="L54" s="238"/>
      <c r="M54" s="25"/>
      <c r="N54" s="25"/>
      <c r="O54" s="25"/>
      <c r="P54" s="26"/>
      <c r="Q54" s="28"/>
      <c r="R54" s="8"/>
      <c r="S54" s="2"/>
      <c r="T54" s="2"/>
      <c r="U54" s="2"/>
      <c r="V54" s="7"/>
      <c r="W54" s="51"/>
      <c r="X54" s="8"/>
      <c r="Y54" s="2"/>
      <c r="Z54" s="2"/>
      <c r="AA54" s="2"/>
      <c r="AB54" s="7"/>
      <c r="AC54" s="3"/>
      <c r="AD54" s="8"/>
      <c r="AE54" s="2"/>
      <c r="AF54" s="2"/>
      <c r="AG54" s="2"/>
      <c r="AH54" s="7"/>
      <c r="AI54" s="51"/>
      <c r="AJ54" s="8"/>
      <c r="AK54" s="2"/>
      <c r="AL54" s="2"/>
      <c r="AM54" s="2">
        <v>2</v>
      </c>
      <c r="AN54" s="7"/>
      <c r="AO54" s="3">
        <v>3</v>
      </c>
      <c r="AP54" s="8"/>
      <c r="AQ54" s="2"/>
      <c r="AR54" s="2"/>
      <c r="AS54" s="2">
        <f>40/15</f>
        <v>2.6666666666666665</v>
      </c>
      <c r="AT54" s="7">
        <v>1</v>
      </c>
      <c r="AU54" s="310">
        <v>7</v>
      </c>
      <c r="AV54" s="29"/>
    </row>
    <row r="55" spans="1:48" ht="20.100000000000001" customHeight="1" thickBot="1" x14ac:dyDescent="0.25">
      <c r="A55" s="536" t="s">
        <v>121</v>
      </c>
      <c r="B55" s="537"/>
      <c r="C55" s="281">
        <f>SUM(C10:C54)</f>
        <v>17</v>
      </c>
      <c r="D55" s="282">
        <f>D48+D33+D20+D9</f>
        <v>111.60000000000001</v>
      </c>
      <c r="E55" s="282">
        <f>E48+E33+E20+E9</f>
        <v>103.72</v>
      </c>
      <c r="F55" s="283">
        <f>F48+F33+F20+F9</f>
        <v>183</v>
      </c>
      <c r="G55" s="283">
        <f>G48+G33+G20+G9</f>
        <v>1838</v>
      </c>
      <c r="H55" s="284">
        <f t="shared" ref="H55:AU55" si="0">SUM(H10:H54)</f>
        <v>499</v>
      </c>
      <c r="I55" s="284">
        <f t="shared" si="0"/>
        <v>934</v>
      </c>
      <c r="J55" s="284">
        <f t="shared" si="0"/>
        <v>215</v>
      </c>
      <c r="K55" s="284">
        <f t="shared" si="0"/>
        <v>190</v>
      </c>
      <c r="L55" s="285">
        <f t="shared" si="0"/>
        <v>11</v>
      </c>
      <c r="M55" s="286">
        <f t="shared" si="0"/>
        <v>7.4733333333333345</v>
      </c>
      <c r="N55" s="285">
        <f t="shared" si="0"/>
        <v>4</v>
      </c>
      <c r="O55" s="286">
        <f t="shared" si="0"/>
        <v>4</v>
      </c>
      <c r="P55" s="286">
        <f t="shared" si="0"/>
        <v>3</v>
      </c>
      <c r="Q55" s="287">
        <f t="shared" si="0"/>
        <v>32.5</v>
      </c>
      <c r="R55" s="288">
        <f t="shared" si="0"/>
        <v>7.53</v>
      </c>
      <c r="S55" s="286">
        <f t="shared" si="0"/>
        <v>13.333333333333334</v>
      </c>
      <c r="T55" s="285">
        <f t="shared" si="0"/>
        <v>4</v>
      </c>
      <c r="U55" s="286">
        <f t="shared" si="0"/>
        <v>2</v>
      </c>
      <c r="V55" s="286">
        <f t="shared" si="0"/>
        <v>3</v>
      </c>
      <c r="W55" s="289">
        <f t="shared" si="0"/>
        <v>28.5</v>
      </c>
      <c r="X55" s="286">
        <f t="shared" si="0"/>
        <v>8.6</v>
      </c>
      <c r="Y55" s="286">
        <f>SUM(Y10:Y54)</f>
        <v>16.333333333333332</v>
      </c>
      <c r="Z55" s="285">
        <f t="shared" si="0"/>
        <v>2</v>
      </c>
      <c r="AA55" s="286">
        <f t="shared" si="0"/>
        <v>0</v>
      </c>
      <c r="AB55" s="286">
        <f t="shared" si="0"/>
        <v>3</v>
      </c>
      <c r="AC55" s="290">
        <f t="shared" si="0"/>
        <v>29.5</v>
      </c>
      <c r="AD55" s="291">
        <f t="shared" si="0"/>
        <v>3.14</v>
      </c>
      <c r="AE55" s="286">
        <f t="shared" si="0"/>
        <v>17.14</v>
      </c>
      <c r="AF55" s="286">
        <f t="shared" si="0"/>
        <v>3.333333333333333</v>
      </c>
      <c r="AG55" s="286">
        <f t="shared" si="0"/>
        <v>1</v>
      </c>
      <c r="AH55" s="286">
        <f t="shared" si="0"/>
        <v>3</v>
      </c>
      <c r="AI55" s="289">
        <f t="shared" si="0"/>
        <v>31.5</v>
      </c>
      <c r="AJ55" s="291">
        <f t="shared" si="0"/>
        <v>3</v>
      </c>
      <c r="AK55" s="286">
        <f t="shared" si="0"/>
        <v>8</v>
      </c>
      <c r="AL55" s="286">
        <f t="shared" si="0"/>
        <v>1</v>
      </c>
      <c r="AM55" s="286">
        <f t="shared" si="0"/>
        <v>3</v>
      </c>
      <c r="AN55" s="286">
        <f t="shared" si="0"/>
        <v>3</v>
      </c>
      <c r="AO55" s="290">
        <f t="shared" si="0"/>
        <v>28</v>
      </c>
      <c r="AP55" s="291">
        <f t="shared" si="0"/>
        <v>0</v>
      </c>
      <c r="AQ55" s="286">
        <f t="shared" si="0"/>
        <v>0</v>
      </c>
      <c r="AR55" s="286">
        <f t="shared" si="0"/>
        <v>0</v>
      </c>
      <c r="AS55" s="286">
        <f t="shared" si="0"/>
        <v>2.6666666666666665</v>
      </c>
      <c r="AT55" s="286">
        <f t="shared" si="0"/>
        <v>2</v>
      </c>
      <c r="AU55" s="308">
        <f t="shared" si="0"/>
        <v>33</v>
      </c>
    </row>
    <row r="56" spans="1:48" ht="26.45" customHeight="1" thickTop="1" thickBot="1" x14ac:dyDescent="0.25">
      <c r="A56" s="533" t="s">
        <v>36</v>
      </c>
      <c r="B56" s="534"/>
      <c r="C56" s="534"/>
      <c r="D56" s="534"/>
      <c r="E56" s="534"/>
      <c r="F56" s="534"/>
      <c r="G56" s="534"/>
      <c r="H56" s="534"/>
      <c r="I56" s="534"/>
      <c r="J56" s="534"/>
      <c r="K56" s="535"/>
      <c r="L56" s="572">
        <f>SUM(L55:O55)</f>
        <v>26.473333333333336</v>
      </c>
      <c r="M56" s="573"/>
      <c r="N56" s="573"/>
      <c r="O56" s="573"/>
      <c r="P56" s="573"/>
      <c r="Q56" s="596"/>
      <c r="R56" s="572">
        <f>SUM(R55:U55)</f>
        <v>26.863333333333333</v>
      </c>
      <c r="S56" s="573"/>
      <c r="T56" s="573"/>
      <c r="U56" s="573"/>
      <c r="V56" s="573"/>
      <c r="W56" s="574"/>
      <c r="X56" s="595">
        <f>SUM(X55:AA55)</f>
        <v>26.93333333333333</v>
      </c>
      <c r="Y56" s="573"/>
      <c r="Z56" s="573"/>
      <c r="AA56" s="573"/>
      <c r="AB56" s="573"/>
      <c r="AC56" s="596"/>
      <c r="AD56" s="572">
        <f>SUM(AD55:AG55)</f>
        <v>24.613333333333333</v>
      </c>
      <c r="AE56" s="573"/>
      <c r="AF56" s="573"/>
      <c r="AG56" s="573"/>
      <c r="AH56" s="573"/>
      <c r="AI56" s="574"/>
      <c r="AJ56" s="595">
        <f>SUM(AJ55:AM55)</f>
        <v>15</v>
      </c>
      <c r="AK56" s="573"/>
      <c r="AL56" s="573"/>
      <c r="AM56" s="573"/>
      <c r="AN56" s="573"/>
      <c r="AO56" s="596"/>
      <c r="AP56" s="575">
        <f>SUM(AP55:AS55)</f>
        <v>2.6666666666666665</v>
      </c>
      <c r="AQ56" s="576"/>
      <c r="AR56" s="576"/>
      <c r="AS56" s="576"/>
      <c r="AT56" s="576"/>
      <c r="AU56" s="577"/>
    </row>
    <row r="57" spans="1:48" ht="18" customHeight="1" thickTop="1" thickBot="1" x14ac:dyDescent="0.25">
      <c r="B57" s="292"/>
      <c r="C57" s="597" t="s">
        <v>37</v>
      </c>
      <c r="D57" s="598"/>
      <c r="E57" s="598"/>
      <c r="F57" s="598"/>
      <c r="G57" s="598"/>
      <c r="H57" s="598"/>
      <c r="I57" s="598"/>
      <c r="J57" s="598"/>
      <c r="K57" s="598"/>
      <c r="L57" s="598"/>
      <c r="M57" s="598"/>
      <c r="N57" s="598"/>
      <c r="O57" s="598"/>
      <c r="P57" s="598"/>
      <c r="Q57" s="598"/>
      <c r="R57" s="598"/>
      <c r="S57" s="598"/>
      <c r="T57" s="598"/>
      <c r="U57" s="598"/>
      <c r="V57" s="598"/>
      <c r="W57" s="598"/>
      <c r="X57" s="598"/>
      <c r="Y57" s="598"/>
      <c r="Z57" s="598"/>
      <c r="AA57" s="598"/>
      <c r="AB57" s="598"/>
      <c r="AC57" s="599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300"/>
      <c r="AP57" s="559" t="s">
        <v>38</v>
      </c>
      <c r="AQ57" s="559"/>
      <c r="AR57" s="559"/>
      <c r="AS57" s="559"/>
      <c r="AT57" s="559"/>
      <c r="AU57" s="578"/>
    </row>
    <row r="58" spans="1:48" ht="20.45" customHeight="1" thickTop="1" thickBot="1" x14ac:dyDescent="0.25">
      <c r="B58" s="63"/>
      <c r="C58" s="580" t="s">
        <v>39</v>
      </c>
      <c r="D58" s="581"/>
      <c r="E58" s="581"/>
      <c r="F58" s="581"/>
      <c r="G58" s="581"/>
      <c r="H58" s="582"/>
      <c r="I58" s="587" t="s">
        <v>40</v>
      </c>
      <c r="J58" s="588"/>
      <c r="K58" s="588"/>
      <c r="L58" s="588"/>
      <c r="M58" s="589"/>
      <c r="N58" s="294" t="s">
        <v>41</v>
      </c>
      <c r="O58" s="293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5"/>
      <c r="AC58" s="296"/>
      <c r="AD58" s="297" t="s">
        <v>42</v>
      </c>
      <c r="AE58" s="298"/>
      <c r="AF58" s="298"/>
      <c r="AG58" s="299"/>
      <c r="AH58" s="299"/>
      <c r="AI58" s="600">
        <v>45566</v>
      </c>
      <c r="AJ58" s="600"/>
      <c r="AK58" s="600"/>
      <c r="AL58" s="299"/>
      <c r="AM58" s="299"/>
      <c r="AN58" s="299"/>
      <c r="AO58" s="300"/>
      <c r="AP58" s="559" t="s">
        <v>100</v>
      </c>
      <c r="AQ58" s="559"/>
      <c r="AR58" s="559"/>
      <c r="AS58" s="559"/>
      <c r="AT58" s="559"/>
      <c r="AU58" s="578"/>
    </row>
    <row r="59" spans="1:48" ht="13.5" thickTop="1" x14ac:dyDescent="0.2">
      <c r="B59" s="306"/>
      <c r="C59" s="558" t="s">
        <v>135</v>
      </c>
      <c r="D59" s="559"/>
      <c r="E59" s="559"/>
      <c r="F59" s="559"/>
      <c r="G59" s="559"/>
      <c r="H59" s="560"/>
      <c r="I59" s="559" t="s">
        <v>69</v>
      </c>
      <c r="J59" s="559"/>
      <c r="K59" s="559"/>
      <c r="L59" s="559"/>
      <c r="M59" s="578"/>
      <c r="N59" s="601" t="s">
        <v>48</v>
      </c>
      <c r="O59" s="602"/>
      <c r="P59" s="602"/>
      <c r="Q59" s="602"/>
      <c r="R59" s="602"/>
      <c r="S59" s="602"/>
      <c r="T59" s="602"/>
      <c r="U59" s="602"/>
      <c r="V59" s="602"/>
      <c r="W59" s="602"/>
      <c r="X59" s="602"/>
      <c r="Y59" s="602"/>
      <c r="Z59" s="602"/>
      <c r="AA59" s="602"/>
      <c r="AB59" s="602"/>
      <c r="AC59" s="603"/>
      <c r="AD59" s="301"/>
      <c r="AE59" s="20"/>
      <c r="AF59" s="202"/>
      <c r="AG59" s="20"/>
      <c r="AH59" s="20"/>
      <c r="AI59" s="20"/>
      <c r="AJ59" s="20"/>
      <c r="AK59" s="20"/>
      <c r="AL59" s="20"/>
      <c r="AM59" s="20"/>
      <c r="AN59" s="20"/>
      <c r="AO59" s="302"/>
      <c r="AP59" s="202"/>
      <c r="AQ59" s="20"/>
      <c r="AR59" s="20"/>
      <c r="AS59" s="20"/>
      <c r="AT59" s="20"/>
      <c r="AU59" s="302"/>
    </row>
    <row r="60" spans="1:48" ht="13.5" thickBot="1" x14ac:dyDescent="0.25">
      <c r="B60" s="306"/>
      <c r="C60" s="558"/>
      <c r="D60" s="559"/>
      <c r="E60" s="559"/>
      <c r="F60" s="559"/>
      <c r="G60" s="559"/>
      <c r="H60" s="560"/>
      <c r="I60" s="559"/>
      <c r="J60" s="559"/>
      <c r="K60" s="559"/>
      <c r="L60" s="559"/>
      <c r="M60" s="578"/>
      <c r="N60" s="601"/>
      <c r="O60" s="602"/>
      <c r="P60" s="602"/>
      <c r="Q60" s="602"/>
      <c r="R60" s="602"/>
      <c r="S60" s="602"/>
      <c r="T60" s="602"/>
      <c r="U60" s="602"/>
      <c r="V60" s="602"/>
      <c r="W60" s="602"/>
      <c r="X60" s="602"/>
      <c r="Y60" s="602"/>
      <c r="Z60" s="602"/>
      <c r="AA60" s="602"/>
      <c r="AB60" s="602"/>
      <c r="AC60" s="603"/>
      <c r="AD60" s="303"/>
      <c r="AE60" s="278"/>
      <c r="AF60" s="304"/>
      <c r="AG60" s="278"/>
      <c r="AH60" s="278"/>
      <c r="AI60" s="278"/>
      <c r="AJ60" s="278"/>
      <c r="AK60" s="278"/>
      <c r="AL60" s="278"/>
      <c r="AM60" s="278"/>
      <c r="AN60" s="278"/>
      <c r="AO60" s="305"/>
      <c r="AP60" s="63" t="s">
        <v>45</v>
      </c>
      <c r="AQ60" s="63"/>
      <c r="AR60" s="63"/>
      <c r="AS60" s="63"/>
      <c r="AT60" s="63"/>
      <c r="AU60" s="306"/>
    </row>
    <row r="61" spans="1:48" ht="13.5" thickTop="1" x14ac:dyDescent="0.2">
      <c r="A61" s="203"/>
      <c r="B61" s="306"/>
      <c r="C61" s="558"/>
      <c r="D61" s="559"/>
      <c r="E61" s="559"/>
      <c r="F61" s="559"/>
      <c r="G61" s="559"/>
      <c r="H61" s="560"/>
      <c r="I61" s="559"/>
      <c r="J61" s="559"/>
      <c r="K61" s="559"/>
      <c r="L61" s="559"/>
      <c r="M61" s="578"/>
      <c r="N61" s="601"/>
      <c r="O61" s="602"/>
      <c r="P61" s="602"/>
      <c r="Q61" s="602"/>
      <c r="R61" s="602"/>
      <c r="S61" s="602"/>
      <c r="T61" s="602"/>
      <c r="U61" s="602"/>
      <c r="V61" s="602"/>
      <c r="W61" s="602"/>
      <c r="X61" s="602"/>
      <c r="Y61" s="602"/>
      <c r="Z61" s="602"/>
      <c r="AA61" s="602"/>
      <c r="AB61" s="602"/>
      <c r="AC61" s="603"/>
      <c r="AD61" s="204" t="s">
        <v>43</v>
      </c>
      <c r="AE61" s="204"/>
      <c r="AF61" s="585">
        <v>46296</v>
      </c>
      <c r="AG61" s="586"/>
      <c r="AH61" s="586"/>
      <c r="AI61" s="586"/>
      <c r="AJ61" s="63" t="s">
        <v>44</v>
      </c>
      <c r="AK61" s="63"/>
      <c r="AL61" s="63"/>
      <c r="AM61" s="63"/>
      <c r="AN61" s="63"/>
      <c r="AO61" s="306"/>
      <c r="AP61" s="20"/>
      <c r="AQ61" s="63"/>
      <c r="AR61" s="63"/>
      <c r="AS61" s="63"/>
      <c r="AT61" s="63"/>
      <c r="AU61" s="306"/>
    </row>
    <row r="62" spans="1:48" ht="13.5" thickBot="1" x14ac:dyDescent="0.25">
      <c r="A62" s="274"/>
      <c r="B62" s="305"/>
      <c r="C62" s="561"/>
      <c r="D62" s="562"/>
      <c r="E62" s="562"/>
      <c r="F62" s="562"/>
      <c r="G62" s="562"/>
      <c r="H62" s="563"/>
      <c r="I62" s="562"/>
      <c r="J62" s="562"/>
      <c r="K62" s="562"/>
      <c r="L62" s="562"/>
      <c r="M62" s="579"/>
      <c r="N62" s="604"/>
      <c r="O62" s="605"/>
      <c r="P62" s="605"/>
      <c r="Q62" s="605"/>
      <c r="R62" s="605"/>
      <c r="S62" s="605"/>
      <c r="T62" s="605"/>
      <c r="U62" s="605"/>
      <c r="V62" s="605"/>
      <c r="W62" s="605"/>
      <c r="X62" s="605"/>
      <c r="Y62" s="605"/>
      <c r="Z62" s="605"/>
      <c r="AA62" s="605"/>
      <c r="AB62" s="605"/>
      <c r="AC62" s="606"/>
      <c r="AD62" s="277"/>
      <c r="AE62" s="278"/>
      <c r="AF62" s="278"/>
      <c r="AG62" s="278"/>
      <c r="AH62" s="278"/>
      <c r="AI62" s="278"/>
      <c r="AJ62" s="278"/>
      <c r="AK62" s="278"/>
      <c r="AL62" s="278"/>
      <c r="AM62" s="278"/>
      <c r="AN62" s="278"/>
      <c r="AO62" s="305"/>
      <c r="AP62" s="278"/>
      <c r="AQ62" s="278"/>
      <c r="AR62" s="278"/>
      <c r="AS62" s="278"/>
      <c r="AT62" s="278"/>
      <c r="AU62" s="305"/>
    </row>
    <row r="63" spans="1:48" ht="13.5" thickTop="1" x14ac:dyDescent="0.2">
      <c r="A63" s="67"/>
      <c r="D63" s="67"/>
      <c r="E63" s="67"/>
      <c r="I63" s="275"/>
      <c r="J63" s="275"/>
      <c r="K63" s="275"/>
      <c r="L63" s="276"/>
      <c r="M63" s="276"/>
    </row>
    <row r="64" spans="1:48" x14ac:dyDescent="0.2">
      <c r="A64" s="67"/>
      <c r="B64" s="63"/>
      <c r="D64" s="67"/>
      <c r="E64" s="67"/>
    </row>
    <row r="65" spans="1:49" x14ac:dyDescent="0.2">
      <c r="A65" s="67"/>
      <c r="D65" s="67"/>
      <c r="E65" s="67"/>
    </row>
    <row r="66" spans="1:49" s="20" customFormat="1" ht="12" x14ac:dyDescent="0.2">
      <c r="A66" s="67"/>
      <c r="B66" s="63"/>
      <c r="C66" s="67"/>
      <c r="D66" s="93"/>
      <c r="E66" s="93"/>
      <c r="F66" s="67"/>
      <c r="G66" s="67"/>
      <c r="H66" s="63"/>
      <c r="I66" s="67"/>
      <c r="J66" s="67"/>
      <c r="K66" s="67"/>
      <c r="AV66" s="90"/>
    </row>
    <row r="67" spans="1:49" s="4" customFormat="1" x14ac:dyDescent="0.2">
      <c r="A67" s="67"/>
      <c r="B67" s="47" t="s">
        <v>72</v>
      </c>
      <c r="C67" s="205"/>
      <c r="D67" s="206"/>
      <c r="E67" s="206"/>
      <c r="F67" s="205"/>
      <c r="G67" s="205"/>
      <c r="H67" s="205"/>
      <c r="I67" s="205"/>
      <c r="J67" s="207"/>
      <c r="K67" s="207"/>
      <c r="L67" s="206"/>
      <c r="M67" s="206"/>
      <c r="N67" s="208"/>
      <c r="O67" s="206"/>
      <c r="P67" s="206"/>
      <c r="Q67" s="206"/>
      <c r="R67" s="206"/>
      <c r="S67" s="206"/>
      <c r="T67" s="209"/>
      <c r="U67" s="206"/>
      <c r="V67" s="206"/>
      <c r="W67" s="206"/>
      <c r="X67" s="206"/>
      <c r="Y67" s="206"/>
      <c r="Z67" s="206"/>
      <c r="AB67" s="206"/>
      <c r="AC67" s="210" t="s">
        <v>78</v>
      </c>
      <c r="AE67" s="206"/>
      <c r="AI67" s="210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</row>
    <row r="68" spans="1:49" s="4" customFormat="1" ht="12.75" customHeight="1" x14ac:dyDescent="0.2">
      <c r="A68" s="47"/>
      <c r="B68" s="47" t="s">
        <v>55</v>
      </c>
      <c r="C68" s="206"/>
      <c r="D68" s="206"/>
      <c r="E68" s="206"/>
      <c r="H68" s="40" t="s">
        <v>56</v>
      </c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208"/>
      <c r="AB68" s="208"/>
      <c r="AC68" s="210"/>
      <c r="AG68" s="210"/>
      <c r="AI68" s="210"/>
      <c r="AJ68" s="94"/>
      <c r="AK68" s="89"/>
      <c r="AL68" s="89"/>
      <c r="AM68" s="89"/>
      <c r="AN68" s="94"/>
      <c r="AO68" s="94"/>
      <c r="AP68" s="89"/>
      <c r="AQ68" s="89"/>
      <c r="AR68" s="89"/>
      <c r="AS68" s="89"/>
      <c r="AT68" s="89"/>
      <c r="AU68" s="89"/>
    </row>
    <row r="69" spans="1:49" s="4" customFormat="1" x14ac:dyDescent="0.2">
      <c r="A69" s="47"/>
      <c r="B69" s="49" t="s">
        <v>57</v>
      </c>
      <c r="C69" s="206"/>
      <c r="D69" s="206"/>
      <c r="E69" s="206"/>
      <c r="F69" s="206"/>
      <c r="G69" s="206"/>
      <c r="H69" s="205"/>
      <c r="I69" s="205"/>
      <c r="J69" s="206"/>
      <c r="K69" s="207"/>
      <c r="L69" s="206"/>
      <c r="M69" s="206"/>
      <c r="N69" s="206"/>
      <c r="O69" s="206"/>
      <c r="P69" s="208"/>
      <c r="Q69" s="208"/>
      <c r="R69" s="206"/>
      <c r="S69" s="206"/>
      <c r="T69" s="206"/>
      <c r="U69" s="206"/>
      <c r="V69" s="206"/>
      <c r="W69" s="206"/>
      <c r="X69" s="206"/>
      <c r="Y69" s="206"/>
      <c r="Z69" s="208"/>
      <c r="AB69" s="208"/>
      <c r="AC69" s="208"/>
      <c r="AE69" s="206"/>
      <c r="AF69" s="206"/>
      <c r="AG69" s="206"/>
      <c r="AH69" s="210"/>
      <c r="AI69" s="210"/>
      <c r="AJ69" s="89"/>
      <c r="AK69" s="89"/>
      <c r="AL69" s="89"/>
      <c r="AM69" s="94"/>
      <c r="AN69" s="94"/>
      <c r="AO69" s="94"/>
      <c r="AP69" s="94"/>
      <c r="AQ69" s="94"/>
      <c r="AR69" s="94"/>
      <c r="AS69" s="94"/>
      <c r="AT69" s="94"/>
      <c r="AU69" s="94"/>
    </row>
    <row r="70" spans="1:49" s="4" customFormat="1" x14ac:dyDescent="0.2">
      <c r="A70" s="49"/>
      <c r="B70" s="208"/>
      <c r="C70" s="206"/>
      <c r="D70" s="207"/>
      <c r="E70" s="207"/>
      <c r="F70" s="206"/>
      <c r="G70" s="206"/>
      <c r="H70" s="205"/>
      <c r="I70" s="205"/>
      <c r="J70" s="206"/>
      <c r="K70" s="207"/>
      <c r="L70" s="206"/>
      <c r="M70" s="206"/>
      <c r="N70" s="206"/>
      <c r="O70" s="206"/>
      <c r="P70" s="208"/>
      <c r="Q70" s="208"/>
      <c r="R70" s="206"/>
      <c r="S70" s="206"/>
      <c r="T70" s="206"/>
      <c r="U70" s="206"/>
      <c r="V70" s="206"/>
      <c r="W70" s="206"/>
      <c r="X70" s="206"/>
      <c r="Y70" s="206"/>
      <c r="Z70" s="208"/>
      <c r="AB70" s="209" t="s">
        <v>58</v>
      </c>
      <c r="AC70" s="208"/>
      <c r="AE70" s="206"/>
      <c r="AJ70" s="89"/>
      <c r="AK70" s="89"/>
      <c r="AL70" s="89"/>
      <c r="AM70" s="94"/>
      <c r="AN70" s="94"/>
      <c r="AO70" s="94"/>
      <c r="AP70" s="94"/>
      <c r="AQ70" s="94"/>
      <c r="AR70" s="94"/>
      <c r="AS70" s="94"/>
      <c r="AT70" s="94"/>
      <c r="AU70" s="94"/>
    </row>
    <row r="71" spans="1:49" ht="13.5" thickBot="1" x14ac:dyDescent="0.25">
      <c r="A71" s="210"/>
      <c r="B71" s="212" t="s">
        <v>127</v>
      </c>
      <c r="C71" s="207"/>
      <c r="D71" s="207"/>
      <c r="E71" s="207"/>
      <c r="F71" s="207"/>
      <c r="G71" s="207"/>
      <c r="H71" s="207"/>
      <c r="I71" s="207"/>
      <c r="J71" s="207"/>
      <c r="K71" s="207"/>
      <c r="L71" s="206"/>
      <c r="M71" s="206"/>
      <c r="N71" s="206"/>
      <c r="O71" s="206"/>
      <c r="P71" s="206"/>
      <c r="Q71" s="206"/>
      <c r="R71" s="206"/>
      <c r="S71" s="206"/>
      <c r="T71" s="206"/>
      <c r="U71" s="206"/>
      <c r="V71" s="206"/>
      <c r="W71" s="206"/>
      <c r="X71" s="206"/>
      <c r="Y71" s="206"/>
      <c r="Z71" s="208"/>
      <c r="AA71" s="208"/>
      <c r="AB71" s="208"/>
      <c r="AC71" s="208"/>
      <c r="AD71" s="206"/>
      <c r="AE71" s="206"/>
      <c r="AF71" s="206"/>
      <c r="AG71" s="209"/>
      <c r="AH71" s="206"/>
      <c r="AI71" s="206"/>
      <c r="AW71" s="64"/>
    </row>
    <row r="72" spans="1:49" s="4" customFormat="1" ht="21" customHeight="1" thickTop="1" thickBot="1" x14ac:dyDescent="0.25">
      <c r="A72" s="507" t="s">
        <v>5</v>
      </c>
      <c r="B72" s="552" t="s">
        <v>6</v>
      </c>
      <c r="C72" s="546" t="s">
        <v>2</v>
      </c>
      <c r="D72" s="547"/>
      <c r="E72" s="547"/>
      <c r="F72" s="548"/>
      <c r="G72" s="569" t="s">
        <v>3</v>
      </c>
      <c r="H72" s="570"/>
      <c r="I72" s="570"/>
      <c r="J72" s="570"/>
      <c r="K72" s="571"/>
      <c r="L72" s="590" t="s">
        <v>4</v>
      </c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2"/>
      <c r="AJ72" s="20"/>
      <c r="AK72" s="20"/>
      <c r="AL72" s="20"/>
      <c r="AM72" s="20"/>
      <c r="AN72" s="20"/>
      <c r="AO72" s="20"/>
      <c r="AQ72" s="20"/>
      <c r="AR72" s="20"/>
      <c r="AS72" s="20"/>
      <c r="AT72" s="20"/>
      <c r="AU72" s="20"/>
    </row>
    <row r="73" spans="1:49" s="4" customFormat="1" ht="30.75" customHeight="1" thickTop="1" thickBot="1" x14ac:dyDescent="0.25">
      <c r="A73" s="508"/>
      <c r="B73" s="553"/>
      <c r="C73" s="544" t="s">
        <v>7</v>
      </c>
      <c r="D73" s="544" t="s">
        <v>61</v>
      </c>
      <c r="E73" s="544" t="s">
        <v>62</v>
      </c>
      <c r="F73" s="593" t="s">
        <v>15</v>
      </c>
      <c r="G73" s="583"/>
      <c r="H73" s="567" t="s">
        <v>8</v>
      </c>
      <c r="I73" s="565"/>
      <c r="J73" s="565"/>
      <c r="K73" s="568"/>
      <c r="L73" s="564" t="s">
        <v>9</v>
      </c>
      <c r="M73" s="565"/>
      <c r="N73" s="565"/>
      <c r="O73" s="565"/>
      <c r="P73" s="565"/>
      <c r="Q73" s="566"/>
      <c r="R73" s="567" t="s">
        <v>10</v>
      </c>
      <c r="S73" s="565"/>
      <c r="T73" s="565"/>
      <c r="U73" s="565"/>
      <c r="V73" s="565"/>
      <c r="W73" s="568"/>
      <c r="X73" s="564" t="s">
        <v>11</v>
      </c>
      <c r="Y73" s="565"/>
      <c r="Z73" s="565"/>
      <c r="AA73" s="565"/>
      <c r="AB73" s="565"/>
      <c r="AC73" s="566"/>
      <c r="AD73" s="567" t="s">
        <v>12</v>
      </c>
      <c r="AE73" s="565"/>
      <c r="AF73" s="565"/>
      <c r="AG73" s="565"/>
      <c r="AH73" s="565"/>
      <c r="AI73" s="568"/>
      <c r="AJ73" s="20"/>
      <c r="AK73" s="20"/>
      <c r="AL73" s="20"/>
      <c r="AM73" s="20"/>
      <c r="AN73" s="20"/>
      <c r="AO73" s="20"/>
      <c r="AQ73" s="20"/>
      <c r="AR73" s="20"/>
      <c r="AS73" s="20"/>
      <c r="AT73" s="20"/>
      <c r="AU73" s="20"/>
    </row>
    <row r="74" spans="1:49" s="4" customFormat="1" ht="12.75" customHeight="1" x14ac:dyDescent="0.2">
      <c r="A74" s="354"/>
      <c r="B74" s="554"/>
      <c r="C74" s="549"/>
      <c r="D74" s="544"/>
      <c r="E74" s="544"/>
      <c r="F74" s="594"/>
      <c r="G74" s="584"/>
      <c r="H74" s="213" t="s">
        <v>16</v>
      </c>
      <c r="I74" s="214" t="s">
        <v>17</v>
      </c>
      <c r="J74" s="214" t="s">
        <v>18</v>
      </c>
      <c r="K74" s="215" t="s">
        <v>19</v>
      </c>
      <c r="L74" s="216" t="s">
        <v>16</v>
      </c>
      <c r="M74" s="214" t="s">
        <v>17</v>
      </c>
      <c r="N74" s="214" t="s">
        <v>18</v>
      </c>
      <c r="O74" s="214" t="s">
        <v>19</v>
      </c>
      <c r="P74" s="214" t="s">
        <v>20</v>
      </c>
      <c r="Q74" s="217" t="s">
        <v>15</v>
      </c>
      <c r="R74" s="218" t="s">
        <v>16</v>
      </c>
      <c r="S74" s="214" t="s">
        <v>17</v>
      </c>
      <c r="T74" s="214" t="s">
        <v>18</v>
      </c>
      <c r="U74" s="214" t="s">
        <v>19</v>
      </c>
      <c r="V74" s="214" t="s">
        <v>20</v>
      </c>
      <c r="W74" s="215" t="s">
        <v>15</v>
      </c>
      <c r="X74" s="218" t="s">
        <v>16</v>
      </c>
      <c r="Y74" s="214" t="s">
        <v>17</v>
      </c>
      <c r="Z74" s="214" t="s">
        <v>18</v>
      </c>
      <c r="AA74" s="214" t="s">
        <v>19</v>
      </c>
      <c r="AB74" s="214" t="s">
        <v>20</v>
      </c>
      <c r="AC74" s="217" t="s">
        <v>15</v>
      </c>
      <c r="AD74" s="218" t="s">
        <v>16</v>
      </c>
      <c r="AE74" s="214" t="s">
        <v>17</v>
      </c>
      <c r="AF74" s="214" t="s">
        <v>18</v>
      </c>
      <c r="AG74" s="214" t="s">
        <v>19</v>
      </c>
      <c r="AH74" s="214" t="s">
        <v>20</v>
      </c>
      <c r="AI74" s="215" t="s">
        <v>15</v>
      </c>
      <c r="AJ74" s="67"/>
      <c r="AK74" s="67"/>
      <c r="AL74" s="67"/>
      <c r="AM74" s="67"/>
      <c r="AN74" s="67"/>
      <c r="AO74" s="67"/>
      <c r="AQ74" s="67"/>
      <c r="AR74" s="67"/>
      <c r="AS74" s="67"/>
      <c r="AT74" s="67"/>
      <c r="AU74" s="67"/>
    </row>
    <row r="75" spans="1:49" s="4" customFormat="1" ht="15" customHeight="1" x14ac:dyDescent="0.2">
      <c r="A75" s="219">
        <v>37</v>
      </c>
      <c r="B75" s="220" t="s">
        <v>31</v>
      </c>
      <c r="C75" s="221">
        <v>0</v>
      </c>
      <c r="D75" s="222">
        <f>3+(SUM(D76:D79)/4*2)</f>
        <v>3.8</v>
      </c>
      <c r="E75" s="222">
        <f>0.8+(SUM(E76:E79)/4*2)</f>
        <v>3.2</v>
      </c>
      <c r="F75" s="223">
        <v>7</v>
      </c>
      <c r="G75" s="162">
        <v>80</v>
      </c>
      <c r="H75" s="224"/>
      <c r="I75" s="124"/>
      <c r="J75" s="124"/>
      <c r="K75" s="129"/>
      <c r="L75" s="124"/>
      <c r="M75" s="124"/>
      <c r="N75" s="124"/>
      <c r="O75" s="124"/>
      <c r="P75" s="151"/>
      <c r="Q75" s="169"/>
      <c r="R75" s="124"/>
      <c r="S75" s="124"/>
      <c r="T75" s="124"/>
      <c r="U75" s="124"/>
      <c r="V75" s="151"/>
      <c r="W75" s="170"/>
      <c r="X75" s="124"/>
      <c r="Y75" s="124"/>
      <c r="Z75" s="124"/>
      <c r="AA75" s="124"/>
      <c r="AB75" s="151"/>
      <c r="AC75" s="169"/>
      <c r="AD75" s="124"/>
      <c r="AE75" s="124"/>
      <c r="AF75" s="124"/>
      <c r="AG75" s="124"/>
      <c r="AH75" s="151"/>
      <c r="AI75" s="170"/>
      <c r="AJ75" s="21"/>
      <c r="AK75" s="21"/>
      <c r="AL75" s="21"/>
      <c r="AM75" s="21"/>
      <c r="AN75" s="21"/>
      <c r="AO75" s="21"/>
      <c r="AQ75" s="21"/>
      <c r="AR75" s="21"/>
      <c r="AS75" s="21"/>
      <c r="AT75" s="21"/>
      <c r="AU75" s="21"/>
    </row>
    <row r="76" spans="1:49" s="4" customFormat="1" ht="15" customHeight="1" x14ac:dyDescent="0.2">
      <c r="A76" s="225" t="s">
        <v>218</v>
      </c>
      <c r="B76" s="470" t="s">
        <v>65</v>
      </c>
      <c r="C76" s="1">
        <v>0</v>
      </c>
      <c r="D76" s="226">
        <v>0</v>
      </c>
      <c r="E76" s="226">
        <v>1.2</v>
      </c>
      <c r="F76" s="53">
        <v>2</v>
      </c>
      <c r="G76" s="227">
        <v>30</v>
      </c>
      <c r="H76" s="165">
        <v>30</v>
      </c>
      <c r="I76" s="2"/>
      <c r="J76" s="2" t="s">
        <v>44</v>
      </c>
      <c r="K76" s="33" t="s">
        <v>44</v>
      </c>
      <c r="L76" s="2">
        <v>2</v>
      </c>
      <c r="M76" s="2"/>
      <c r="N76" s="2"/>
      <c r="O76" s="2"/>
      <c r="P76" s="7"/>
      <c r="Q76" s="15">
        <v>2</v>
      </c>
      <c r="R76" s="2"/>
      <c r="S76" s="2"/>
      <c r="T76" s="2"/>
      <c r="U76" s="2"/>
      <c r="V76" s="7"/>
      <c r="W76" s="12"/>
      <c r="X76" s="2"/>
      <c r="Y76" s="2"/>
      <c r="Z76" s="2"/>
      <c r="AA76" s="2"/>
      <c r="AB76" s="7"/>
      <c r="AC76" s="11"/>
      <c r="AD76" s="2"/>
      <c r="AE76" s="2"/>
      <c r="AF76" s="2"/>
      <c r="AG76" s="2"/>
      <c r="AH76" s="7"/>
      <c r="AI76" s="12"/>
      <c r="AJ76" s="21"/>
      <c r="AK76" s="21"/>
      <c r="AL76" s="21"/>
      <c r="AM76" s="21"/>
      <c r="AN76" s="21"/>
      <c r="AO76" s="21"/>
      <c r="AQ76" s="21"/>
      <c r="AR76" s="21"/>
      <c r="AS76" s="21"/>
      <c r="AT76" s="21"/>
      <c r="AU76" s="21"/>
    </row>
    <row r="77" spans="1:49" s="4" customFormat="1" ht="15" customHeight="1" x14ac:dyDescent="0.2">
      <c r="A77" s="225" t="s">
        <v>216</v>
      </c>
      <c r="B77" s="524" t="s">
        <v>29</v>
      </c>
      <c r="C77" s="1">
        <v>0</v>
      </c>
      <c r="D77" s="228">
        <v>0</v>
      </c>
      <c r="E77" s="228">
        <v>1.2</v>
      </c>
      <c r="F77" s="53">
        <v>2</v>
      </c>
      <c r="G77" s="227">
        <v>30</v>
      </c>
      <c r="H77" s="165">
        <v>15</v>
      </c>
      <c r="I77" s="2">
        <v>15</v>
      </c>
      <c r="J77" s="2"/>
      <c r="K77" s="33" t="s">
        <v>44</v>
      </c>
      <c r="L77" s="2">
        <v>1</v>
      </c>
      <c r="M77" s="2">
        <v>1</v>
      </c>
      <c r="N77" s="2"/>
      <c r="O77" s="2"/>
      <c r="P77" s="7"/>
      <c r="Q77" s="15">
        <v>2</v>
      </c>
      <c r="R77" s="2"/>
      <c r="S77" s="2"/>
      <c r="T77" s="2"/>
      <c r="U77" s="2"/>
      <c r="V77" s="7"/>
      <c r="W77" s="12"/>
      <c r="X77" s="2"/>
      <c r="Y77" s="2"/>
      <c r="Z77" s="2"/>
      <c r="AA77" s="2"/>
      <c r="AB77" s="7"/>
      <c r="AC77" s="11"/>
      <c r="AD77" s="2"/>
      <c r="AE77" s="2"/>
      <c r="AF77" s="2"/>
      <c r="AG77" s="2"/>
      <c r="AH77" s="7"/>
      <c r="AI77" s="12"/>
      <c r="AJ77" s="21"/>
      <c r="AK77" s="21"/>
      <c r="AL77" s="21"/>
      <c r="AM77" s="21"/>
      <c r="AN77" s="21"/>
      <c r="AO77" s="21"/>
      <c r="AQ77" s="21"/>
      <c r="AR77" s="21"/>
      <c r="AS77" s="21"/>
      <c r="AT77" s="21"/>
      <c r="AU77" s="21"/>
    </row>
    <row r="78" spans="1:49" s="4" customFormat="1" ht="15" customHeight="1" x14ac:dyDescent="0.2">
      <c r="A78" s="231" t="s">
        <v>219</v>
      </c>
      <c r="B78" s="76" t="s">
        <v>68</v>
      </c>
      <c r="C78" s="1">
        <v>0</v>
      </c>
      <c r="D78" s="226">
        <v>0</v>
      </c>
      <c r="E78" s="226">
        <v>1.2</v>
      </c>
      <c r="F78" s="53">
        <v>2</v>
      </c>
      <c r="G78" s="227">
        <v>30</v>
      </c>
      <c r="H78" s="165"/>
      <c r="I78" s="2">
        <v>30</v>
      </c>
      <c r="J78" s="2"/>
      <c r="K78" s="33"/>
      <c r="L78" s="2"/>
      <c r="M78" s="2">
        <v>2</v>
      </c>
      <c r="N78" s="2"/>
      <c r="O78" s="2"/>
      <c r="P78" s="7"/>
      <c r="Q78" s="15">
        <v>2</v>
      </c>
      <c r="R78" s="2"/>
      <c r="S78" s="2"/>
      <c r="T78" s="2"/>
      <c r="U78" s="2"/>
      <c r="V78" s="7"/>
      <c r="W78" s="12"/>
      <c r="X78" s="2"/>
      <c r="Y78" s="2"/>
      <c r="Z78" s="2"/>
      <c r="AA78" s="2"/>
      <c r="AB78" s="7"/>
      <c r="AC78" s="11"/>
      <c r="AD78" s="2"/>
      <c r="AE78" s="2"/>
      <c r="AF78" s="2"/>
      <c r="AG78" s="2"/>
      <c r="AH78" s="7"/>
      <c r="AI78" s="12"/>
      <c r="AJ78" s="21"/>
      <c r="AK78" s="21"/>
      <c r="AL78" s="21"/>
      <c r="AM78" s="21"/>
      <c r="AN78" s="21"/>
      <c r="AO78" s="21"/>
      <c r="AQ78" s="21"/>
      <c r="AR78" s="21"/>
      <c r="AS78" s="21"/>
      <c r="AT78" s="21"/>
      <c r="AU78" s="21"/>
    </row>
    <row r="79" spans="1:49" s="20" customFormat="1" ht="15" customHeight="1" thickBot="1" x14ac:dyDescent="0.25">
      <c r="A79" s="231" t="s">
        <v>220</v>
      </c>
      <c r="B79" s="525" t="s">
        <v>84</v>
      </c>
      <c r="C79" s="1">
        <v>0</v>
      </c>
      <c r="D79" s="226">
        <v>1.6</v>
      </c>
      <c r="E79" s="226">
        <v>1.2</v>
      </c>
      <c r="F79" s="53">
        <v>2</v>
      </c>
      <c r="G79" s="227">
        <v>30</v>
      </c>
      <c r="H79" s="165" t="s">
        <v>44</v>
      </c>
      <c r="I79" s="2">
        <v>30</v>
      </c>
      <c r="J79" s="2"/>
      <c r="K79" s="33"/>
      <c r="L79" s="2"/>
      <c r="M79" s="2">
        <v>2</v>
      </c>
      <c r="N79" s="2"/>
      <c r="O79" s="2"/>
      <c r="P79" s="7"/>
      <c r="Q79" s="11">
        <v>2</v>
      </c>
      <c r="R79" s="2"/>
      <c r="S79" s="2"/>
      <c r="T79" s="2"/>
      <c r="U79" s="2"/>
      <c r="V79" s="7"/>
      <c r="W79" s="12"/>
      <c r="X79" s="2"/>
      <c r="Y79" s="2"/>
      <c r="Z79" s="2"/>
      <c r="AA79" s="2"/>
      <c r="AB79" s="7"/>
      <c r="AC79" s="11"/>
      <c r="AD79" s="2"/>
      <c r="AE79" s="2"/>
      <c r="AF79" s="2"/>
      <c r="AG79" s="2"/>
      <c r="AH79" s="7"/>
      <c r="AI79" s="16"/>
      <c r="AJ79" s="21"/>
      <c r="AK79" s="21"/>
      <c r="AL79" s="21"/>
      <c r="AM79" s="21"/>
      <c r="AN79" s="21"/>
      <c r="AO79" s="21"/>
      <c r="AQ79" s="21"/>
      <c r="AR79" s="21"/>
      <c r="AS79" s="21"/>
      <c r="AT79" s="21"/>
      <c r="AU79" s="21"/>
    </row>
    <row r="80" spans="1:49" s="20" customFormat="1" ht="15" customHeight="1" thickBot="1" x14ac:dyDescent="0.25">
      <c r="A80" s="346" t="s">
        <v>221</v>
      </c>
      <c r="B80" s="526" t="s">
        <v>83</v>
      </c>
      <c r="C80" s="19">
        <v>0</v>
      </c>
      <c r="D80" s="226">
        <v>3</v>
      </c>
      <c r="E80" s="226">
        <v>0.8</v>
      </c>
      <c r="F80" s="53">
        <v>3</v>
      </c>
      <c r="G80" s="227">
        <v>20</v>
      </c>
      <c r="H80" s="165"/>
      <c r="I80" s="2">
        <v>20</v>
      </c>
      <c r="J80" s="2"/>
      <c r="K80" s="33"/>
      <c r="L80" s="2"/>
      <c r="M80" s="2">
        <f>20/15</f>
        <v>1.3333333333333333</v>
      </c>
      <c r="N80" s="2"/>
      <c r="O80" s="2"/>
      <c r="P80" s="7"/>
      <c r="Q80" s="11">
        <v>3</v>
      </c>
      <c r="R80" s="2"/>
      <c r="S80" s="2"/>
      <c r="T80" s="2"/>
      <c r="U80" s="2"/>
      <c r="V80" s="7"/>
      <c r="W80" s="12"/>
      <c r="X80" s="2"/>
      <c r="Y80" s="2"/>
      <c r="Z80" s="2"/>
      <c r="AA80" s="2"/>
      <c r="AB80" s="7"/>
      <c r="AC80" s="11"/>
      <c r="AD80" s="2"/>
      <c r="AE80" s="2"/>
      <c r="AF80" s="2"/>
      <c r="AG80" s="2"/>
      <c r="AH80" s="7"/>
      <c r="AI80" s="16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</row>
    <row r="81" spans="1:47" s="20" customFormat="1" ht="15" customHeight="1" thickBot="1" x14ac:dyDescent="0.25">
      <c r="A81" s="346" t="s">
        <v>222</v>
      </c>
      <c r="B81" s="527" t="s">
        <v>97</v>
      </c>
      <c r="C81" s="19">
        <v>0</v>
      </c>
      <c r="D81" s="226">
        <v>3</v>
      </c>
      <c r="E81" s="226">
        <v>0.8</v>
      </c>
      <c r="F81" s="53">
        <v>3</v>
      </c>
      <c r="G81" s="227">
        <v>20</v>
      </c>
      <c r="H81" s="165"/>
      <c r="I81" s="2">
        <v>20</v>
      </c>
      <c r="J81" s="2"/>
      <c r="K81" s="33"/>
      <c r="L81" s="2"/>
      <c r="M81" s="2">
        <f>20/15</f>
        <v>1.3333333333333333</v>
      </c>
      <c r="N81" s="2"/>
      <c r="O81" s="2"/>
      <c r="P81" s="7"/>
      <c r="Q81" s="11">
        <v>3</v>
      </c>
      <c r="R81" s="2"/>
      <c r="S81" s="2"/>
      <c r="T81" s="2"/>
      <c r="U81" s="2"/>
      <c r="V81" s="7"/>
      <c r="W81" s="12"/>
      <c r="X81" s="2"/>
      <c r="Y81" s="2"/>
      <c r="Z81" s="2"/>
      <c r="AA81" s="2"/>
      <c r="AB81" s="7"/>
      <c r="AC81" s="11"/>
      <c r="AD81" s="2"/>
      <c r="AE81" s="2"/>
      <c r="AF81" s="2"/>
      <c r="AG81" s="2"/>
      <c r="AH81" s="7"/>
      <c r="AI81" s="16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</row>
    <row r="82" spans="1:47" s="4" customFormat="1" ht="15" customHeight="1" x14ac:dyDescent="0.2">
      <c r="A82" s="347">
        <v>38</v>
      </c>
      <c r="B82" s="342" t="s">
        <v>32</v>
      </c>
      <c r="C82" s="57">
        <v>0</v>
      </c>
      <c r="D82" s="222">
        <f>3+(SUM(D83:D86)/4)*2</f>
        <v>6.5</v>
      </c>
      <c r="E82" s="222">
        <f>0.8+(SUM(E83:E86)/4)*2</f>
        <v>3.2</v>
      </c>
      <c r="F82" s="58">
        <v>7</v>
      </c>
      <c r="G82" s="167">
        <v>80</v>
      </c>
      <c r="H82" s="229"/>
      <c r="I82" s="13"/>
      <c r="J82" s="13"/>
      <c r="K82" s="135"/>
      <c r="L82" s="13"/>
      <c r="M82" s="13"/>
      <c r="N82" s="13"/>
      <c r="O82" s="13"/>
      <c r="P82" s="14"/>
      <c r="Q82" s="15"/>
      <c r="R82" s="13"/>
      <c r="S82" s="13"/>
      <c r="T82" s="13"/>
      <c r="U82" s="13"/>
      <c r="V82" s="14"/>
      <c r="W82" s="16"/>
      <c r="X82" s="13"/>
      <c r="Y82" s="13"/>
      <c r="Z82" s="13"/>
      <c r="AA82" s="13"/>
      <c r="AB82" s="14"/>
      <c r="AC82" s="15"/>
      <c r="AD82" s="13"/>
      <c r="AE82" s="13"/>
      <c r="AF82" s="13"/>
      <c r="AG82" s="13"/>
      <c r="AH82" s="14"/>
      <c r="AI82" s="16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</row>
    <row r="83" spans="1:47" s="4" customFormat="1" ht="15" customHeight="1" x14ac:dyDescent="0.2">
      <c r="A83" s="231" t="s">
        <v>223</v>
      </c>
      <c r="B83" s="470" t="s">
        <v>64</v>
      </c>
      <c r="C83" s="1">
        <v>0</v>
      </c>
      <c r="D83" s="228">
        <v>2</v>
      </c>
      <c r="E83" s="228">
        <v>1.2</v>
      </c>
      <c r="F83" s="53">
        <v>2</v>
      </c>
      <c r="G83" s="227">
        <v>30</v>
      </c>
      <c r="H83" s="165"/>
      <c r="I83" s="2"/>
      <c r="J83" s="2">
        <v>30</v>
      </c>
      <c r="K83" s="33"/>
      <c r="L83" s="2"/>
      <c r="M83" s="2"/>
      <c r="N83" s="2"/>
      <c r="O83" s="2"/>
      <c r="P83" s="7"/>
      <c r="Q83" s="11"/>
      <c r="R83" s="2"/>
      <c r="S83" s="2"/>
      <c r="T83" s="2">
        <v>2</v>
      </c>
      <c r="U83" s="2"/>
      <c r="V83" s="7"/>
      <c r="W83" s="16">
        <v>2</v>
      </c>
      <c r="X83" s="2"/>
      <c r="Y83" s="2"/>
      <c r="Z83" s="2"/>
      <c r="AA83" s="2"/>
      <c r="AB83" s="7"/>
      <c r="AC83" s="11"/>
      <c r="AD83" s="2"/>
      <c r="AE83" s="2"/>
      <c r="AF83" s="2"/>
      <c r="AG83" s="2"/>
      <c r="AH83" s="7"/>
      <c r="AI83" s="12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</row>
    <row r="84" spans="1:47" s="4" customFormat="1" ht="15" customHeight="1" x14ac:dyDescent="0.2">
      <c r="A84" s="231" t="s">
        <v>224</v>
      </c>
      <c r="B84" s="528" t="s">
        <v>128</v>
      </c>
      <c r="C84" s="1">
        <v>0</v>
      </c>
      <c r="D84" s="228">
        <v>2</v>
      </c>
      <c r="E84" s="228">
        <v>1.2</v>
      </c>
      <c r="F84" s="53">
        <v>2</v>
      </c>
      <c r="G84" s="227">
        <v>30</v>
      </c>
      <c r="H84" s="165" t="s">
        <v>44</v>
      </c>
      <c r="I84" s="2">
        <v>15</v>
      </c>
      <c r="J84" s="230"/>
      <c r="K84" s="33">
        <v>15</v>
      </c>
      <c r="L84" s="2"/>
      <c r="M84" s="2"/>
      <c r="N84" s="2"/>
      <c r="O84" s="2"/>
      <c r="P84" s="7"/>
      <c r="Q84" s="11"/>
      <c r="R84" s="2"/>
      <c r="S84" s="2">
        <v>1</v>
      </c>
      <c r="T84" s="2"/>
      <c r="U84" s="2">
        <v>1</v>
      </c>
      <c r="V84" s="7"/>
      <c r="W84" s="16">
        <v>2</v>
      </c>
      <c r="X84" s="2"/>
      <c r="Y84" s="2"/>
      <c r="Z84" s="2"/>
      <c r="AA84" s="2"/>
      <c r="AB84" s="7"/>
      <c r="AC84" s="11"/>
      <c r="AD84" s="2"/>
      <c r="AE84" s="2"/>
      <c r="AF84" s="2"/>
      <c r="AG84" s="2"/>
      <c r="AH84" s="7"/>
      <c r="AI84" s="12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</row>
    <row r="85" spans="1:47" s="29" customFormat="1" ht="15" customHeight="1" x14ac:dyDescent="0.2">
      <c r="A85" s="231" t="s">
        <v>225</v>
      </c>
      <c r="B85" s="470" t="s">
        <v>70</v>
      </c>
      <c r="C85" s="1">
        <v>0</v>
      </c>
      <c r="D85" s="228">
        <v>1</v>
      </c>
      <c r="E85" s="228">
        <v>1.2</v>
      </c>
      <c r="F85" s="53">
        <v>2</v>
      </c>
      <c r="G85" s="227">
        <v>30</v>
      </c>
      <c r="H85" s="165">
        <v>15</v>
      </c>
      <c r="I85" s="2">
        <v>15</v>
      </c>
      <c r="J85" s="2"/>
      <c r="K85" s="33"/>
      <c r="L85" s="2"/>
      <c r="M85" s="2"/>
      <c r="N85" s="2"/>
      <c r="O85" s="2"/>
      <c r="P85" s="7"/>
      <c r="Q85" s="11"/>
      <c r="R85" s="2">
        <v>1</v>
      </c>
      <c r="S85" s="2">
        <v>1</v>
      </c>
      <c r="T85" s="2"/>
      <c r="U85" s="2"/>
      <c r="V85" s="7"/>
      <c r="W85" s="12">
        <v>2</v>
      </c>
      <c r="X85" s="2"/>
      <c r="Y85" s="2"/>
      <c r="Z85" s="2"/>
      <c r="AA85" s="2"/>
      <c r="AB85" s="7"/>
      <c r="AC85" s="15"/>
      <c r="AD85" s="2"/>
      <c r="AE85" s="2"/>
      <c r="AF85" s="2"/>
      <c r="AG85" s="2"/>
      <c r="AH85" s="7"/>
      <c r="AI85" s="12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</row>
    <row r="86" spans="1:47" s="4" customFormat="1" ht="15" customHeight="1" thickBot="1" x14ac:dyDescent="0.25">
      <c r="A86" s="231" t="s">
        <v>226</v>
      </c>
      <c r="B86" s="525" t="s">
        <v>50</v>
      </c>
      <c r="C86" s="1">
        <v>0</v>
      </c>
      <c r="D86" s="228">
        <v>2</v>
      </c>
      <c r="E86" s="228">
        <v>1.2</v>
      </c>
      <c r="F86" s="53">
        <v>2</v>
      </c>
      <c r="G86" s="227">
        <v>30</v>
      </c>
      <c r="H86" s="165" t="s">
        <v>44</v>
      </c>
      <c r="I86" s="2" t="s">
        <v>44</v>
      </c>
      <c r="J86" s="2">
        <v>30</v>
      </c>
      <c r="K86" s="33" t="s">
        <v>44</v>
      </c>
      <c r="L86" s="2"/>
      <c r="M86" s="2"/>
      <c r="N86" s="2"/>
      <c r="O86" s="2"/>
      <c r="P86" s="7"/>
      <c r="Q86" s="11"/>
      <c r="R86" s="2"/>
      <c r="S86" s="2"/>
      <c r="T86" s="2">
        <v>2</v>
      </c>
      <c r="U86" s="2"/>
      <c r="V86" s="7"/>
      <c r="W86" s="16">
        <v>2</v>
      </c>
      <c r="X86" s="2"/>
      <c r="Y86" s="2"/>
      <c r="Z86" s="2"/>
      <c r="AA86" s="2"/>
      <c r="AB86" s="7"/>
      <c r="AC86" s="11"/>
      <c r="AD86" s="2"/>
      <c r="AE86" s="2"/>
      <c r="AF86" s="2"/>
      <c r="AG86" s="2"/>
      <c r="AH86" s="7"/>
      <c r="AI86" s="12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</row>
    <row r="87" spans="1:47" s="20" customFormat="1" ht="15" customHeight="1" thickBot="1" x14ac:dyDescent="0.25">
      <c r="A87" s="346" t="s">
        <v>227</v>
      </c>
      <c r="B87" s="529" t="s">
        <v>123</v>
      </c>
      <c r="C87" s="19">
        <v>0</v>
      </c>
      <c r="D87" s="226">
        <v>3</v>
      </c>
      <c r="E87" s="226">
        <v>0.8</v>
      </c>
      <c r="F87" s="53">
        <v>3</v>
      </c>
      <c r="G87" s="227">
        <v>20</v>
      </c>
      <c r="H87" s="165"/>
      <c r="I87" s="2">
        <v>20</v>
      </c>
      <c r="J87" s="2"/>
      <c r="K87" s="33"/>
      <c r="L87" s="2"/>
      <c r="M87" s="2"/>
      <c r="N87" s="2"/>
      <c r="O87" s="2"/>
      <c r="P87" s="7"/>
      <c r="Q87" s="11"/>
      <c r="R87" s="2"/>
      <c r="S87" s="2">
        <f>20/15</f>
        <v>1.3333333333333333</v>
      </c>
      <c r="T87" s="2"/>
      <c r="U87" s="2"/>
      <c r="V87" s="7"/>
      <c r="W87" s="12">
        <v>3</v>
      </c>
      <c r="X87" s="2"/>
      <c r="Y87" s="2"/>
      <c r="Z87" s="2"/>
      <c r="AA87" s="2"/>
      <c r="AB87" s="7"/>
      <c r="AC87" s="11"/>
      <c r="AD87" s="2"/>
      <c r="AE87" s="2"/>
      <c r="AF87" s="2"/>
      <c r="AG87" s="2"/>
      <c r="AH87" s="7"/>
      <c r="AI87" s="16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</row>
    <row r="88" spans="1:47" s="20" customFormat="1" ht="15" customHeight="1" thickBot="1" x14ac:dyDescent="0.25">
      <c r="A88" s="346" t="s">
        <v>228</v>
      </c>
      <c r="B88" s="530" t="s">
        <v>88</v>
      </c>
      <c r="C88" s="19">
        <v>0</v>
      </c>
      <c r="D88" s="226">
        <v>3</v>
      </c>
      <c r="E88" s="226">
        <v>0.8</v>
      </c>
      <c r="F88" s="53">
        <v>3</v>
      </c>
      <c r="G88" s="227">
        <v>20</v>
      </c>
      <c r="H88" s="165"/>
      <c r="I88" s="2">
        <v>20</v>
      </c>
      <c r="J88" s="2"/>
      <c r="K88" s="33"/>
      <c r="L88" s="2"/>
      <c r="M88" s="2"/>
      <c r="N88" s="2"/>
      <c r="O88" s="2"/>
      <c r="P88" s="7"/>
      <c r="Q88" s="11"/>
      <c r="R88" s="2"/>
      <c r="S88" s="2">
        <f>20/15</f>
        <v>1.3333333333333333</v>
      </c>
      <c r="T88" s="2"/>
      <c r="U88" s="2"/>
      <c r="V88" s="7"/>
      <c r="W88" s="12">
        <v>3</v>
      </c>
      <c r="X88" s="2"/>
      <c r="Y88" s="2"/>
      <c r="Z88" s="2"/>
      <c r="AA88" s="2"/>
      <c r="AB88" s="7"/>
      <c r="AC88" s="11"/>
      <c r="AD88" s="2"/>
      <c r="AE88" s="2"/>
      <c r="AF88" s="2"/>
      <c r="AG88" s="2"/>
      <c r="AH88" s="7"/>
      <c r="AI88" s="16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</row>
    <row r="89" spans="1:47" s="4" customFormat="1" ht="15" customHeight="1" x14ac:dyDescent="0.2">
      <c r="A89" s="347">
        <v>39</v>
      </c>
      <c r="B89" s="342" t="s">
        <v>33</v>
      </c>
      <c r="C89" s="57">
        <v>0</v>
      </c>
      <c r="D89" s="222">
        <f>3+(SUM(D90:D93)/4*2)</f>
        <v>5.2</v>
      </c>
      <c r="E89" s="222">
        <f>0.8+(SUM(E90:E93)/4*2)</f>
        <v>3.2</v>
      </c>
      <c r="F89" s="58">
        <v>7</v>
      </c>
      <c r="G89" s="167">
        <v>80</v>
      </c>
      <c r="H89" s="229"/>
      <c r="I89" s="13"/>
      <c r="J89" s="13"/>
      <c r="K89" s="135"/>
      <c r="L89" s="13"/>
      <c r="M89" s="13"/>
      <c r="N89" s="13"/>
      <c r="O89" s="13"/>
      <c r="P89" s="14"/>
      <c r="Q89" s="15"/>
      <c r="R89" s="13"/>
      <c r="S89" s="13"/>
      <c r="T89" s="13"/>
      <c r="U89" s="13"/>
      <c r="V89" s="14"/>
      <c r="W89" s="16"/>
      <c r="X89" s="13"/>
      <c r="Y89" s="13"/>
      <c r="Z89" s="13"/>
      <c r="AA89" s="13"/>
      <c r="AB89" s="14"/>
      <c r="AC89" s="15"/>
      <c r="AD89" s="13"/>
      <c r="AE89" s="13"/>
      <c r="AF89" s="13"/>
      <c r="AG89" s="13"/>
      <c r="AH89" s="14"/>
      <c r="AI89" s="16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</row>
    <row r="90" spans="1:47" s="29" customFormat="1" ht="15" customHeight="1" x14ac:dyDescent="0.2">
      <c r="A90" s="231" t="s">
        <v>229</v>
      </c>
      <c r="B90" s="470" t="s">
        <v>66</v>
      </c>
      <c r="C90" s="1">
        <v>0</v>
      </c>
      <c r="D90" s="228">
        <v>1</v>
      </c>
      <c r="E90" s="228">
        <v>1.2</v>
      </c>
      <c r="F90" s="53">
        <v>2</v>
      </c>
      <c r="G90" s="227">
        <v>30</v>
      </c>
      <c r="H90" s="165">
        <v>15</v>
      </c>
      <c r="I90" s="2">
        <v>15</v>
      </c>
      <c r="J90" s="2"/>
      <c r="K90" s="33"/>
      <c r="L90" s="2"/>
      <c r="M90" s="2"/>
      <c r="N90" s="2"/>
      <c r="O90" s="2"/>
      <c r="P90" s="7"/>
      <c r="Q90" s="11"/>
      <c r="R90" s="2"/>
      <c r="S90" s="2"/>
      <c r="T90" s="2"/>
      <c r="U90" s="2"/>
      <c r="V90" s="7"/>
      <c r="W90" s="12"/>
      <c r="X90" s="2">
        <v>1</v>
      </c>
      <c r="Y90" s="2">
        <v>1</v>
      </c>
      <c r="Z90" s="2"/>
      <c r="AA90" s="2"/>
      <c r="AB90" s="7"/>
      <c r="AC90" s="15">
        <v>2</v>
      </c>
      <c r="AD90" s="2"/>
      <c r="AE90" s="2"/>
      <c r="AF90" s="2"/>
      <c r="AG90" s="2"/>
      <c r="AH90" s="7"/>
      <c r="AI90" s="12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</row>
    <row r="91" spans="1:47" s="20" customFormat="1" ht="15" customHeight="1" x14ac:dyDescent="0.2">
      <c r="A91" s="225" t="s">
        <v>230</v>
      </c>
      <c r="B91" s="470" t="s">
        <v>217</v>
      </c>
      <c r="C91" s="1">
        <v>0</v>
      </c>
      <c r="D91" s="228">
        <v>1</v>
      </c>
      <c r="E91" s="228">
        <v>1.2</v>
      </c>
      <c r="F91" s="53">
        <v>2</v>
      </c>
      <c r="G91" s="227">
        <v>30</v>
      </c>
      <c r="H91" s="165">
        <v>15</v>
      </c>
      <c r="I91" s="2">
        <v>15</v>
      </c>
      <c r="J91" s="2"/>
      <c r="K91" s="33"/>
      <c r="L91" s="2"/>
      <c r="M91" s="2"/>
      <c r="N91" s="2"/>
      <c r="O91" s="2"/>
      <c r="P91" s="7"/>
      <c r="Q91" s="11"/>
      <c r="R91" s="2"/>
      <c r="S91" s="2"/>
      <c r="T91" s="2"/>
      <c r="U91" s="2"/>
      <c r="V91" s="7"/>
      <c r="W91" s="12"/>
      <c r="X91" s="2">
        <v>1</v>
      </c>
      <c r="Y91" s="2">
        <v>1</v>
      </c>
      <c r="Z91" s="2"/>
      <c r="AA91" s="2"/>
      <c r="AB91" s="7"/>
      <c r="AC91" s="11">
        <v>2</v>
      </c>
      <c r="AD91" s="2"/>
      <c r="AE91" s="2"/>
      <c r="AF91" s="2"/>
      <c r="AG91" s="2"/>
      <c r="AH91" s="7"/>
      <c r="AI91" s="16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</row>
    <row r="92" spans="1:47" s="29" customFormat="1" ht="15" customHeight="1" x14ac:dyDescent="0.2">
      <c r="A92" s="231" t="s">
        <v>231</v>
      </c>
      <c r="B92" s="531" t="s">
        <v>53</v>
      </c>
      <c r="C92" s="1">
        <v>0</v>
      </c>
      <c r="D92" s="22">
        <v>1.2</v>
      </c>
      <c r="E92" s="23">
        <v>1.2</v>
      </c>
      <c r="F92" s="30">
        <v>2</v>
      </c>
      <c r="G92" s="31">
        <v>15</v>
      </c>
      <c r="H92" s="18">
        <v>15</v>
      </c>
      <c r="I92" s="25">
        <v>15</v>
      </c>
      <c r="J92" s="25"/>
      <c r="K92" s="39"/>
      <c r="L92" s="2"/>
      <c r="M92" s="2"/>
      <c r="N92" s="2"/>
      <c r="O92" s="2"/>
      <c r="P92" s="7"/>
      <c r="Q92" s="11"/>
      <c r="R92" s="2"/>
      <c r="S92" s="2"/>
      <c r="T92" s="2"/>
      <c r="U92" s="2"/>
      <c r="V92" s="7"/>
      <c r="W92" s="12"/>
      <c r="X92" s="2">
        <v>1</v>
      </c>
      <c r="Y92" s="2">
        <v>1</v>
      </c>
      <c r="Z92" s="2"/>
      <c r="AA92" s="2"/>
      <c r="AB92" s="7"/>
      <c r="AC92" s="15">
        <v>2</v>
      </c>
      <c r="AD92" s="2"/>
      <c r="AE92" s="2"/>
      <c r="AF92" s="2"/>
      <c r="AG92" s="2"/>
      <c r="AH92" s="7"/>
      <c r="AI92" s="12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</row>
    <row r="93" spans="1:47" s="20" customFormat="1" ht="15" customHeight="1" thickBot="1" x14ac:dyDescent="0.25">
      <c r="A93" s="231" t="s">
        <v>232</v>
      </c>
      <c r="B93" s="525" t="s">
        <v>82</v>
      </c>
      <c r="C93" s="1">
        <v>0</v>
      </c>
      <c r="D93" s="228">
        <v>1.2</v>
      </c>
      <c r="E93" s="228">
        <v>1.2</v>
      </c>
      <c r="F93" s="53">
        <v>2</v>
      </c>
      <c r="G93" s="227">
        <v>30</v>
      </c>
      <c r="H93" s="165">
        <v>15</v>
      </c>
      <c r="I93" s="2">
        <v>15</v>
      </c>
      <c r="J93" s="2"/>
      <c r="K93" s="33"/>
      <c r="L93" s="2"/>
      <c r="M93" s="2"/>
      <c r="N93" s="2"/>
      <c r="O93" s="2"/>
      <c r="P93" s="7"/>
      <c r="Q93" s="11"/>
      <c r="R93" s="2"/>
      <c r="S93" s="2"/>
      <c r="T93" s="2"/>
      <c r="U93" s="2"/>
      <c r="V93" s="7"/>
      <c r="W93" s="12"/>
      <c r="X93" s="2">
        <v>1</v>
      </c>
      <c r="Y93" s="2">
        <v>1</v>
      </c>
      <c r="Z93" s="2"/>
      <c r="AA93" s="2"/>
      <c r="AB93" s="7"/>
      <c r="AC93" s="11">
        <v>2</v>
      </c>
      <c r="AD93" s="2"/>
      <c r="AE93" s="2"/>
      <c r="AF93" s="2"/>
      <c r="AG93" s="2"/>
      <c r="AH93" s="7"/>
      <c r="AI93" s="16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</row>
    <row r="94" spans="1:47" s="20" customFormat="1" ht="15" customHeight="1" thickBot="1" x14ac:dyDescent="0.25">
      <c r="A94" s="346" t="s">
        <v>233</v>
      </c>
      <c r="B94" s="532" t="s">
        <v>124</v>
      </c>
      <c r="C94" s="19">
        <v>0</v>
      </c>
      <c r="D94" s="226">
        <v>3</v>
      </c>
      <c r="E94" s="226">
        <v>0.8</v>
      </c>
      <c r="F94" s="53">
        <v>3</v>
      </c>
      <c r="G94" s="227">
        <v>20</v>
      </c>
      <c r="H94" s="165"/>
      <c r="I94" s="2">
        <v>20</v>
      </c>
      <c r="J94" s="2"/>
      <c r="K94" s="33"/>
      <c r="L94" s="2"/>
      <c r="M94" s="2"/>
      <c r="N94" s="2"/>
      <c r="O94" s="2"/>
      <c r="P94" s="7"/>
      <c r="Q94" s="11"/>
      <c r="R94" s="2"/>
      <c r="S94" s="2"/>
      <c r="T94" s="2"/>
      <c r="U94" s="2"/>
      <c r="V94" s="7"/>
      <c r="W94" s="12"/>
      <c r="X94" s="2"/>
      <c r="Y94" s="2">
        <f>20/15</f>
        <v>1.3333333333333333</v>
      </c>
      <c r="Z94" s="2"/>
      <c r="AA94" s="2"/>
      <c r="AB94" s="7"/>
      <c r="AC94" s="11">
        <v>3</v>
      </c>
      <c r="AD94" s="2"/>
      <c r="AE94" s="2"/>
      <c r="AF94" s="2"/>
      <c r="AG94" s="2"/>
      <c r="AH94" s="7"/>
      <c r="AI94" s="16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</row>
    <row r="95" spans="1:47" s="20" customFormat="1" ht="15" customHeight="1" thickBot="1" x14ac:dyDescent="0.25">
      <c r="A95" s="346" t="s">
        <v>234</v>
      </c>
      <c r="B95" s="529" t="s">
        <v>101</v>
      </c>
      <c r="C95" s="19">
        <v>0</v>
      </c>
      <c r="D95" s="226">
        <v>3</v>
      </c>
      <c r="E95" s="226">
        <v>0.8</v>
      </c>
      <c r="F95" s="53">
        <v>3</v>
      </c>
      <c r="G95" s="227">
        <v>20</v>
      </c>
      <c r="H95" s="165"/>
      <c r="I95" s="2">
        <v>20</v>
      </c>
      <c r="J95" s="2"/>
      <c r="K95" s="33"/>
      <c r="L95" s="2"/>
      <c r="M95" s="2"/>
      <c r="N95" s="2"/>
      <c r="O95" s="2"/>
      <c r="P95" s="7"/>
      <c r="Q95" s="11"/>
      <c r="R95" s="2"/>
      <c r="S95" s="2"/>
      <c r="T95" s="2"/>
      <c r="U95" s="2"/>
      <c r="V95" s="7"/>
      <c r="W95" s="12"/>
      <c r="X95" s="2"/>
      <c r="Y95" s="2">
        <f>20/15</f>
        <v>1.3333333333333333</v>
      </c>
      <c r="Z95" s="2"/>
      <c r="AA95" s="2"/>
      <c r="AB95" s="7"/>
      <c r="AC95" s="11">
        <v>3</v>
      </c>
      <c r="AD95" s="2"/>
      <c r="AE95" s="2"/>
      <c r="AF95" s="2"/>
      <c r="AG95" s="2"/>
      <c r="AH95" s="7"/>
      <c r="AI95" s="16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</row>
    <row r="96" spans="1:47" s="20" customFormat="1" ht="15" customHeight="1" x14ac:dyDescent="0.2">
      <c r="A96" s="347">
        <v>40</v>
      </c>
      <c r="B96" s="342" t="s">
        <v>34</v>
      </c>
      <c r="C96" s="57">
        <v>0</v>
      </c>
      <c r="D96" s="222">
        <f>3+(SUM(D97:D100)/4)*2</f>
        <v>6.6</v>
      </c>
      <c r="E96" s="222">
        <f>0.8+(SUM(E97:E100)/4)*2</f>
        <v>3.2</v>
      </c>
      <c r="F96" s="58">
        <v>7</v>
      </c>
      <c r="G96" s="167">
        <v>80</v>
      </c>
      <c r="H96" s="229"/>
      <c r="I96" s="13"/>
      <c r="J96" s="13"/>
      <c r="K96" s="135"/>
      <c r="L96" s="13"/>
      <c r="M96" s="13"/>
      <c r="N96" s="13"/>
      <c r="O96" s="13"/>
      <c r="P96" s="14"/>
      <c r="Q96" s="15"/>
      <c r="R96" s="13"/>
      <c r="S96" s="13"/>
      <c r="T96" s="13"/>
      <c r="U96" s="13"/>
      <c r="V96" s="14"/>
      <c r="W96" s="16"/>
      <c r="X96" s="13"/>
      <c r="Y96" s="13"/>
      <c r="Z96" s="13"/>
      <c r="AA96" s="13"/>
      <c r="AB96" s="14"/>
      <c r="AC96" s="15"/>
      <c r="AD96" s="13"/>
      <c r="AE96" s="13"/>
      <c r="AF96" s="13"/>
      <c r="AG96" s="13"/>
      <c r="AH96" s="14"/>
      <c r="AI96" s="16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</row>
    <row r="97" spans="1:47" s="63" customFormat="1" ht="15" customHeight="1" x14ac:dyDescent="0.2">
      <c r="A97" s="231" t="s">
        <v>235</v>
      </c>
      <c r="B97" s="518" t="s">
        <v>125</v>
      </c>
      <c r="C97" s="1">
        <v>0</v>
      </c>
      <c r="D97" s="228">
        <v>1.6</v>
      </c>
      <c r="E97" s="228">
        <v>1.2</v>
      </c>
      <c r="F97" s="53">
        <v>2</v>
      </c>
      <c r="G97" s="227">
        <v>30</v>
      </c>
      <c r="H97" s="165"/>
      <c r="I97" s="2">
        <v>30</v>
      </c>
      <c r="J97" s="2"/>
      <c r="K97" s="33"/>
      <c r="L97" s="2"/>
      <c r="M97" s="2"/>
      <c r="N97" s="2"/>
      <c r="O97" s="2"/>
      <c r="P97" s="7"/>
      <c r="Q97" s="11"/>
      <c r="R97" s="2"/>
      <c r="S97" s="2"/>
      <c r="T97" s="2"/>
      <c r="U97" s="2"/>
      <c r="V97" s="7"/>
      <c r="W97" s="12"/>
      <c r="X97" s="2"/>
      <c r="Y97" s="2"/>
      <c r="Z97" s="2"/>
      <c r="AA97" s="2"/>
      <c r="AB97" s="7"/>
      <c r="AC97" s="11"/>
      <c r="AD97" s="2"/>
      <c r="AE97" s="2">
        <v>2</v>
      </c>
      <c r="AF97" s="2"/>
      <c r="AG97" s="2"/>
      <c r="AH97" s="7"/>
      <c r="AI97" s="16">
        <v>2</v>
      </c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</row>
    <row r="98" spans="1:47" s="63" customFormat="1" ht="15" customHeight="1" x14ac:dyDescent="0.2">
      <c r="A98" s="231" t="s">
        <v>236</v>
      </c>
      <c r="B98" s="518" t="s">
        <v>86</v>
      </c>
      <c r="C98" s="1">
        <v>0</v>
      </c>
      <c r="D98" s="228">
        <v>2</v>
      </c>
      <c r="E98" s="228">
        <v>1.2</v>
      </c>
      <c r="F98" s="53">
        <v>2</v>
      </c>
      <c r="G98" s="227">
        <v>30</v>
      </c>
      <c r="H98" s="165"/>
      <c r="I98" s="2">
        <v>15</v>
      </c>
      <c r="J98" s="2"/>
      <c r="K98" s="33">
        <v>15</v>
      </c>
      <c r="L98" s="2"/>
      <c r="M98" s="2"/>
      <c r="N98" s="2"/>
      <c r="O98" s="2"/>
      <c r="P98" s="7"/>
      <c r="Q98" s="11"/>
      <c r="R98" s="2"/>
      <c r="S98" s="2"/>
      <c r="T98" s="2"/>
      <c r="U98" s="2"/>
      <c r="V98" s="7"/>
      <c r="W98" s="12"/>
      <c r="X98" s="2"/>
      <c r="Y98" s="2"/>
      <c r="Z98" s="2"/>
      <c r="AA98" s="2"/>
      <c r="AB98" s="7"/>
      <c r="AC98" s="11"/>
      <c r="AD98" s="2"/>
      <c r="AE98" s="2">
        <v>1</v>
      </c>
      <c r="AF98" s="2"/>
      <c r="AG98" s="2">
        <v>1</v>
      </c>
      <c r="AH98" s="7"/>
      <c r="AI98" s="16">
        <v>2</v>
      </c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</row>
    <row r="99" spans="1:47" s="20" customFormat="1" ht="17.45" customHeight="1" x14ac:dyDescent="0.2">
      <c r="A99" s="231" t="s">
        <v>237</v>
      </c>
      <c r="B99" s="470" t="s">
        <v>207</v>
      </c>
      <c r="C99" s="1">
        <v>0</v>
      </c>
      <c r="D99" s="228">
        <v>1.6</v>
      </c>
      <c r="E99" s="228">
        <v>1.2</v>
      </c>
      <c r="F99" s="53">
        <v>2</v>
      </c>
      <c r="G99" s="227">
        <v>30</v>
      </c>
      <c r="H99" s="165"/>
      <c r="I99" s="2"/>
      <c r="J99" s="2">
        <v>30</v>
      </c>
      <c r="K99" s="33"/>
      <c r="L99" s="2"/>
      <c r="M99" s="2"/>
      <c r="N99" s="2"/>
      <c r="O99" s="2"/>
      <c r="P99" s="7"/>
      <c r="Q99" s="11"/>
      <c r="R99" s="2"/>
      <c r="S99" s="2"/>
      <c r="T99" s="2"/>
      <c r="U99" s="2"/>
      <c r="V99" s="7"/>
      <c r="W99" s="12"/>
      <c r="X99" s="2"/>
      <c r="Y99" s="2"/>
      <c r="Z99" s="2"/>
      <c r="AA99" s="2"/>
      <c r="AB99" s="7"/>
      <c r="AC99" s="11"/>
      <c r="AD99" s="2"/>
      <c r="AE99" s="2"/>
      <c r="AF99" s="2">
        <v>2</v>
      </c>
      <c r="AG99" s="2"/>
      <c r="AH99" s="7"/>
      <c r="AI99" s="16">
        <v>2</v>
      </c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</row>
    <row r="100" spans="1:47" s="20" customFormat="1" ht="15" customHeight="1" thickBot="1" x14ac:dyDescent="0.25">
      <c r="A100" s="231" t="s">
        <v>238</v>
      </c>
      <c r="B100" s="525" t="s">
        <v>85</v>
      </c>
      <c r="C100" s="1">
        <v>0</v>
      </c>
      <c r="D100" s="228">
        <v>2</v>
      </c>
      <c r="E100" s="228">
        <v>1.2</v>
      </c>
      <c r="F100" s="53">
        <v>2</v>
      </c>
      <c r="G100" s="227">
        <v>30</v>
      </c>
      <c r="H100" s="165"/>
      <c r="I100" s="2">
        <v>10</v>
      </c>
      <c r="J100" s="2">
        <v>20</v>
      </c>
      <c r="K100" s="33"/>
      <c r="L100" s="2"/>
      <c r="M100" s="2"/>
      <c r="N100" s="2"/>
      <c r="O100" s="2"/>
      <c r="P100" s="7"/>
      <c r="Q100" s="11"/>
      <c r="R100" s="2"/>
      <c r="S100" s="2"/>
      <c r="T100" s="2"/>
      <c r="U100" s="2"/>
      <c r="V100" s="7"/>
      <c r="W100" s="12"/>
      <c r="X100" s="2"/>
      <c r="Y100" s="2"/>
      <c r="Z100" s="2"/>
      <c r="AA100" s="2"/>
      <c r="AB100" s="7"/>
      <c r="AC100" s="11"/>
      <c r="AD100" s="2"/>
      <c r="AE100" s="2">
        <f>10/15</f>
        <v>0.66666666666666663</v>
      </c>
      <c r="AF100" s="2">
        <f>20/15</f>
        <v>1.3333333333333333</v>
      </c>
      <c r="AG100" s="2"/>
      <c r="AH100" s="7"/>
      <c r="AI100" s="16">
        <v>2</v>
      </c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</row>
    <row r="101" spans="1:47" s="20" customFormat="1" ht="15" customHeight="1" thickBot="1" x14ac:dyDescent="0.25">
      <c r="A101" s="346" t="s">
        <v>239</v>
      </c>
      <c r="B101" s="529" t="s">
        <v>98</v>
      </c>
      <c r="C101" s="19">
        <v>0</v>
      </c>
      <c r="D101" s="226">
        <v>3</v>
      </c>
      <c r="E101" s="226">
        <v>0.8</v>
      </c>
      <c r="F101" s="53">
        <v>3</v>
      </c>
      <c r="G101" s="227">
        <v>20</v>
      </c>
      <c r="H101" s="165"/>
      <c r="I101" s="2">
        <v>20</v>
      </c>
      <c r="J101" s="2"/>
      <c r="K101" s="33"/>
      <c r="L101" s="2"/>
      <c r="M101" s="2"/>
      <c r="N101" s="2"/>
      <c r="O101" s="2"/>
      <c r="P101" s="7"/>
      <c r="Q101" s="11"/>
      <c r="R101" s="2"/>
      <c r="S101" s="2"/>
      <c r="T101" s="2"/>
      <c r="U101" s="2"/>
      <c r="V101" s="7"/>
      <c r="W101" s="12"/>
      <c r="X101" s="2"/>
      <c r="Y101" s="2"/>
      <c r="Z101" s="2"/>
      <c r="AA101" s="2"/>
      <c r="AB101" s="7"/>
      <c r="AC101" s="11"/>
      <c r="AD101" s="2"/>
      <c r="AE101" s="2">
        <f>20/15</f>
        <v>1.3333333333333333</v>
      </c>
      <c r="AF101" s="2"/>
      <c r="AG101" s="2"/>
      <c r="AH101" s="7"/>
      <c r="AI101" s="16">
        <v>3</v>
      </c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</row>
    <row r="102" spans="1:47" s="20" customFormat="1" ht="15" customHeight="1" thickBot="1" x14ac:dyDescent="0.25">
      <c r="A102" s="346" t="s">
        <v>240</v>
      </c>
      <c r="B102" s="526" t="s">
        <v>126</v>
      </c>
      <c r="C102" s="351">
        <v>0</v>
      </c>
      <c r="D102" s="242">
        <v>3</v>
      </c>
      <c r="E102" s="242">
        <v>0.8</v>
      </c>
      <c r="F102" s="243">
        <v>3</v>
      </c>
      <c r="G102" s="244">
        <v>20</v>
      </c>
      <c r="H102" s="245"/>
      <c r="I102" s="246">
        <v>20</v>
      </c>
      <c r="J102" s="246"/>
      <c r="K102" s="247"/>
      <c r="L102" s="246"/>
      <c r="M102" s="246"/>
      <c r="N102" s="248"/>
      <c r="O102" s="246"/>
      <c r="P102" s="249"/>
      <c r="Q102" s="250"/>
      <c r="R102" s="245"/>
      <c r="S102" s="246"/>
      <c r="T102" s="248"/>
      <c r="U102" s="248"/>
      <c r="V102" s="249"/>
      <c r="W102" s="37"/>
      <c r="X102" s="46"/>
      <c r="Y102" s="46"/>
      <c r="Z102" s="46"/>
      <c r="AA102" s="248"/>
      <c r="AB102" s="36"/>
      <c r="AC102" s="38"/>
      <c r="AD102" s="46"/>
      <c r="AE102" s="46">
        <f>20/15</f>
        <v>1.3333333333333333</v>
      </c>
      <c r="AF102" s="46"/>
      <c r="AG102" s="46"/>
      <c r="AH102" s="36"/>
      <c r="AI102" s="252">
        <v>3</v>
      </c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</row>
    <row r="103" spans="1:47" ht="13.5" thickTop="1" x14ac:dyDescent="0.2">
      <c r="C103" s="241"/>
      <c r="W103" s="251"/>
      <c r="X103" s="251"/>
      <c r="Y103" s="251"/>
      <c r="Z103" s="251"/>
      <c r="AB103" s="251"/>
      <c r="AC103" s="251"/>
      <c r="AD103" s="251"/>
      <c r="AE103" s="251"/>
      <c r="AF103" s="251"/>
      <c r="AG103" s="251"/>
      <c r="AH103" s="251"/>
    </row>
    <row r="104" spans="1:47" x14ac:dyDescent="0.2">
      <c r="B104" s="235"/>
      <c r="C104" s="236"/>
      <c r="D104" s="236"/>
      <c r="E104" s="236"/>
      <c r="F104" s="236"/>
      <c r="G104" s="236"/>
      <c r="H104" s="236"/>
      <c r="I104" s="236"/>
      <c r="J104" s="236"/>
      <c r="K104" s="233"/>
      <c r="L104" s="234"/>
      <c r="M104" s="234"/>
      <c r="N104" s="234"/>
      <c r="O104" s="234"/>
    </row>
    <row r="107" spans="1:47" ht="15.75" x14ac:dyDescent="0.2">
      <c r="B107" s="334"/>
    </row>
    <row r="108" spans="1:47" ht="15.75" x14ac:dyDescent="0.2">
      <c r="B108" s="334"/>
    </row>
  </sheetData>
  <mergeCells count="43">
    <mergeCell ref="C6:C8"/>
    <mergeCell ref="H20:AU20"/>
    <mergeCell ref="L6:AU6"/>
    <mergeCell ref="H9:AU9"/>
    <mergeCell ref="H33:AU33"/>
    <mergeCell ref="L56:Q56"/>
    <mergeCell ref="X56:AC56"/>
    <mergeCell ref="AP57:AU57"/>
    <mergeCell ref="X73:AC73"/>
    <mergeCell ref="AD73:AI73"/>
    <mergeCell ref="N59:AC62"/>
    <mergeCell ref="H73:K73"/>
    <mergeCell ref="G72:K72"/>
    <mergeCell ref="R56:W56"/>
    <mergeCell ref="AP56:AU56"/>
    <mergeCell ref="I59:M62"/>
    <mergeCell ref="C58:H58"/>
    <mergeCell ref="G73:G74"/>
    <mergeCell ref="AF61:AI61"/>
    <mergeCell ref="I58:M58"/>
    <mergeCell ref="L72:AI72"/>
    <mergeCell ref="F73:F74"/>
    <mergeCell ref="AJ56:AO56"/>
    <mergeCell ref="C57:AC57"/>
    <mergeCell ref="AI58:AK58"/>
    <mergeCell ref="AD56:AI56"/>
    <mergeCell ref="AP58:AU58"/>
    <mergeCell ref="A56:K56"/>
    <mergeCell ref="A55:B55"/>
    <mergeCell ref="B6:B8"/>
    <mergeCell ref="A6:A8"/>
    <mergeCell ref="D73:D74"/>
    <mergeCell ref="E73:E74"/>
    <mergeCell ref="D7:D8"/>
    <mergeCell ref="E7:E8"/>
    <mergeCell ref="C72:F72"/>
    <mergeCell ref="C73:C74"/>
    <mergeCell ref="D6:F6"/>
    <mergeCell ref="B72:B74"/>
    <mergeCell ref="H48:AU48"/>
    <mergeCell ref="C59:H62"/>
    <mergeCell ref="L73:Q73"/>
    <mergeCell ref="R73:W73"/>
  </mergeCells>
  <phoneticPr fontId="0" type="noConversion"/>
  <pageMargins left="0" right="0" top="0.59055118110236227" bottom="0" header="0" footer="0"/>
  <pageSetup paperSize="9" scale="58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30F26-1BB7-403F-BD2C-372A2083BABE}">
  <dimension ref="B2:E86"/>
  <sheetViews>
    <sheetView workbookViewId="0">
      <selection activeCell="E37" sqref="E37"/>
    </sheetView>
  </sheetViews>
  <sheetFormatPr defaultRowHeight="12.75" x14ac:dyDescent="0.2"/>
  <cols>
    <col min="2" max="2" width="15" customWidth="1"/>
    <col min="3" max="3" width="50.7109375" style="372" customWidth="1"/>
    <col min="4" max="4" width="15" style="367" customWidth="1"/>
    <col min="5" max="5" width="12.5703125" style="367" customWidth="1"/>
  </cols>
  <sheetData>
    <row r="2" spans="2:5" ht="22.5" customHeight="1" x14ac:dyDescent="0.2"/>
    <row r="3" spans="2:5" ht="44.25" customHeight="1" x14ac:dyDescent="0.2">
      <c r="B3" s="617" t="s">
        <v>204</v>
      </c>
      <c r="C3" s="618"/>
      <c r="D3" s="374" t="s">
        <v>143</v>
      </c>
      <c r="E3" s="374" t="s">
        <v>144</v>
      </c>
    </row>
    <row r="4" spans="2:5" ht="49.5" customHeight="1" x14ac:dyDescent="0.2">
      <c r="B4" s="366" t="s">
        <v>146</v>
      </c>
      <c r="C4" s="371" t="s">
        <v>174</v>
      </c>
      <c r="D4" s="368">
        <v>1</v>
      </c>
      <c r="E4" s="368"/>
    </row>
    <row r="5" spans="2:5" ht="32.25" customHeight="1" x14ac:dyDescent="0.2">
      <c r="B5" s="366" t="s">
        <v>147</v>
      </c>
      <c r="C5" s="371" t="s">
        <v>175</v>
      </c>
      <c r="D5" s="368">
        <v>1</v>
      </c>
      <c r="E5" s="368"/>
    </row>
    <row r="6" spans="2:5" ht="40.5" customHeight="1" x14ac:dyDescent="0.2">
      <c r="B6" s="366" t="s">
        <v>148</v>
      </c>
      <c r="C6" s="371" t="s">
        <v>176</v>
      </c>
      <c r="D6" s="368">
        <v>1</v>
      </c>
      <c r="E6" s="368"/>
    </row>
    <row r="7" spans="2:5" ht="39" customHeight="1" x14ac:dyDescent="0.2">
      <c r="B7" s="366" t="s">
        <v>149</v>
      </c>
      <c r="C7" s="371" t="s">
        <v>177</v>
      </c>
      <c r="D7" s="368">
        <v>0.5</v>
      </c>
      <c r="E7" s="368">
        <v>0.5</v>
      </c>
    </row>
    <row r="8" spans="2:5" ht="32.25" customHeight="1" x14ac:dyDescent="0.2">
      <c r="B8" s="366" t="s">
        <v>150</v>
      </c>
      <c r="C8" s="371" t="s">
        <v>178</v>
      </c>
      <c r="D8" s="368">
        <v>0.5</v>
      </c>
      <c r="E8" s="368">
        <v>0.5</v>
      </c>
    </row>
    <row r="9" spans="2:5" ht="30" customHeight="1" x14ac:dyDescent="0.2">
      <c r="B9" s="366" t="s">
        <v>151</v>
      </c>
      <c r="C9" s="371" t="s">
        <v>179</v>
      </c>
      <c r="D9" s="368">
        <v>0.5</v>
      </c>
      <c r="E9" s="368">
        <v>0.5</v>
      </c>
    </row>
    <row r="10" spans="2:5" ht="33" customHeight="1" x14ac:dyDescent="0.2">
      <c r="B10" s="366" t="s">
        <v>152</v>
      </c>
      <c r="C10" s="371" t="s">
        <v>180</v>
      </c>
      <c r="D10" s="368">
        <v>1</v>
      </c>
      <c r="E10" s="368"/>
    </row>
    <row r="11" spans="2:5" ht="29.25" customHeight="1" x14ac:dyDescent="0.2">
      <c r="B11" s="366" t="s">
        <v>153</v>
      </c>
      <c r="C11" s="371" t="s">
        <v>181</v>
      </c>
      <c r="D11" s="368">
        <v>1</v>
      </c>
      <c r="E11" s="368"/>
    </row>
    <row r="12" spans="2:5" ht="28.5" customHeight="1" x14ac:dyDescent="0.2">
      <c r="B12" s="366" t="s">
        <v>154</v>
      </c>
      <c r="C12" s="371" t="s">
        <v>182</v>
      </c>
      <c r="D12" s="368">
        <v>1</v>
      </c>
      <c r="E12" s="368"/>
    </row>
    <row r="13" spans="2:5" ht="29.25" customHeight="1" x14ac:dyDescent="0.2">
      <c r="B13" s="366" t="s">
        <v>155</v>
      </c>
      <c r="C13" s="371" t="s">
        <v>183</v>
      </c>
      <c r="D13" s="368">
        <v>0.5</v>
      </c>
      <c r="E13" s="368">
        <v>0.5</v>
      </c>
    </row>
    <row r="14" spans="2:5" ht="20.100000000000001" customHeight="1" x14ac:dyDescent="0.2">
      <c r="B14" s="617" t="s">
        <v>203</v>
      </c>
      <c r="C14" s="619"/>
      <c r="D14" s="373"/>
      <c r="E14" s="375"/>
    </row>
    <row r="15" spans="2:5" ht="38.25" customHeight="1" x14ac:dyDescent="0.2">
      <c r="B15" s="366" t="s">
        <v>156</v>
      </c>
      <c r="C15" s="371" t="s">
        <v>184</v>
      </c>
      <c r="D15" s="368">
        <v>1</v>
      </c>
      <c r="E15" s="368"/>
    </row>
    <row r="16" spans="2:5" ht="57" customHeight="1" x14ac:dyDescent="0.2">
      <c r="B16" s="366" t="s">
        <v>157</v>
      </c>
      <c r="C16" s="371" t="s">
        <v>185</v>
      </c>
      <c r="D16" s="368">
        <v>0.5</v>
      </c>
      <c r="E16" s="368">
        <v>0.5</v>
      </c>
    </row>
    <row r="17" spans="2:5" ht="29.25" customHeight="1" x14ac:dyDescent="0.2">
      <c r="B17" s="366" t="s">
        <v>158</v>
      </c>
      <c r="C17" s="371" t="s">
        <v>186</v>
      </c>
      <c r="D17" s="368">
        <v>1</v>
      </c>
      <c r="E17" s="368"/>
    </row>
    <row r="18" spans="2:5" ht="60.75" customHeight="1" x14ac:dyDescent="0.2">
      <c r="B18" s="366" t="s">
        <v>159</v>
      </c>
      <c r="C18" s="371" t="s">
        <v>187</v>
      </c>
      <c r="D18" s="368">
        <v>0.5</v>
      </c>
      <c r="E18" s="368">
        <v>0.5</v>
      </c>
    </row>
    <row r="19" spans="2:5" ht="29.25" customHeight="1" x14ac:dyDescent="0.2">
      <c r="B19" s="366" t="s">
        <v>160</v>
      </c>
      <c r="C19" s="371" t="s">
        <v>188</v>
      </c>
      <c r="D19" s="368">
        <v>0.5</v>
      </c>
      <c r="E19" s="368">
        <v>0.5</v>
      </c>
    </row>
    <row r="20" spans="2:5" ht="38.25" customHeight="1" x14ac:dyDescent="0.2">
      <c r="B20" s="366" t="s">
        <v>161</v>
      </c>
      <c r="C20" s="371" t="s">
        <v>189</v>
      </c>
      <c r="D20" s="368">
        <v>1</v>
      </c>
      <c r="E20" s="368"/>
    </row>
    <row r="21" spans="2:5" ht="37.5" customHeight="1" x14ac:dyDescent="0.2">
      <c r="B21" s="366" t="s">
        <v>162</v>
      </c>
      <c r="C21" s="371" t="s">
        <v>190</v>
      </c>
      <c r="D21" s="368">
        <v>1</v>
      </c>
      <c r="E21" s="368"/>
    </row>
    <row r="22" spans="2:5" ht="48.75" customHeight="1" x14ac:dyDescent="0.2">
      <c r="B22" s="366" t="s">
        <v>163</v>
      </c>
      <c r="C22" s="371" t="s">
        <v>200</v>
      </c>
      <c r="D22" s="368">
        <v>1</v>
      </c>
      <c r="E22" s="368"/>
    </row>
    <row r="23" spans="2:5" ht="20.100000000000001" customHeight="1" x14ac:dyDescent="0.2">
      <c r="B23" s="366" t="s">
        <v>164</v>
      </c>
      <c r="C23" s="371" t="s">
        <v>191</v>
      </c>
      <c r="D23" s="368">
        <v>1</v>
      </c>
      <c r="E23" s="368"/>
    </row>
    <row r="24" spans="2:5" ht="44.25" customHeight="1" x14ac:dyDescent="0.2">
      <c r="B24" s="366" t="s">
        <v>165</v>
      </c>
      <c r="C24" s="371" t="s">
        <v>201</v>
      </c>
      <c r="D24" s="368">
        <v>1</v>
      </c>
      <c r="E24" s="368"/>
    </row>
    <row r="25" spans="2:5" ht="30.75" customHeight="1" x14ac:dyDescent="0.2">
      <c r="B25" s="366" t="s">
        <v>166</v>
      </c>
      <c r="C25" s="371" t="s">
        <v>192</v>
      </c>
      <c r="D25" s="368">
        <v>1</v>
      </c>
      <c r="E25" s="368"/>
    </row>
    <row r="26" spans="2:5" ht="42" customHeight="1" x14ac:dyDescent="0.2">
      <c r="B26" s="366" t="s">
        <v>167</v>
      </c>
      <c r="C26" s="371" t="s">
        <v>193</v>
      </c>
      <c r="D26" s="368">
        <v>1</v>
      </c>
      <c r="E26" s="368"/>
    </row>
    <row r="27" spans="2:5" ht="20.100000000000001" customHeight="1" x14ac:dyDescent="0.2">
      <c r="B27" s="366" t="s">
        <v>168</v>
      </c>
      <c r="C27" s="371" t="s">
        <v>194</v>
      </c>
      <c r="D27" s="368">
        <v>1</v>
      </c>
      <c r="E27" s="368"/>
    </row>
    <row r="28" spans="2:5" ht="20.100000000000001" customHeight="1" x14ac:dyDescent="0.2">
      <c r="B28" s="617" t="s">
        <v>202</v>
      </c>
      <c r="C28" s="619"/>
      <c r="D28" s="373"/>
      <c r="E28" s="375"/>
    </row>
    <row r="29" spans="2:5" ht="35.25" customHeight="1" x14ac:dyDescent="0.2">
      <c r="B29" s="366" t="s">
        <v>169</v>
      </c>
      <c r="C29" s="371" t="s">
        <v>195</v>
      </c>
      <c r="D29" s="368">
        <v>1</v>
      </c>
      <c r="E29" s="368"/>
    </row>
    <row r="30" spans="2:5" ht="44.25" customHeight="1" x14ac:dyDescent="0.2">
      <c r="B30" s="366" t="s">
        <v>170</v>
      </c>
      <c r="C30" s="371" t="s">
        <v>196</v>
      </c>
      <c r="D30" s="368">
        <v>1</v>
      </c>
      <c r="E30" s="368"/>
    </row>
    <row r="31" spans="2:5" ht="33.75" customHeight="1" x14ac:dyDescent="0.2">
      <c r="B31" s="366" t="s">
        <v>171</v>
      </c>
      <c r="C31" s="371" t="s">
        <v>197</v>
      </c>
      <c r="D31" s="368">
        <v>1</v>
      </c>
      <c r="E31" s="368"/>
    </row>
    <row r="32" spans="2:5" ht="45" customHeight="1" x14ac:dyDescent="0.2">
      <c r="B32" s="366" t="s">
        <v>172</v>
      </c>
      <c r="C32" s="371" t="s">
        <v>198</v>
      </c>
      <c r="D32" s="368">
        <v>0.5</v>
      </c>
      <c r="E32" s="368">
        <v>0.5</v>
      </c>
    </row>
    <row r="33" spans="2:5" ht="34.5" customHeight="1" x14ac:dyDescent="0.2">
      <c r="B33" s="366" t="s">
        <v>173</v>
      </c>
      <c r="C33" s="371" t="s">
        <v>199</v>
      </c>
      <c r="D33" s="368">
        <v>1</v>
      </c>
      <c r="E33" s="368"/>
    </row>
    <row r="34" spans="2:5" ht="20.100000000000001" customHeight="1" x14ac:dyDescent="0.2">
      <c r="B34" s="376" t="s">
        <v>205</v>
      </c>
      <c r="D34" s="367">
        <f>SUM(D4:D33)</f>
        <v>24</v>
      </c>
      <c r="E34" s="367">
        <f>SUM(E4:E33)</f>
        <v>4</v>
      </c>
    </row>
    <row r="35" spans="2:5" ht="20.100000000000001" customHeight="1" x14ac:dyDescent="0.2">
      <c r="D35" s="377">
        <f>D34/28</f>
        <v>0.8571428571428571</v>
      </c>
      <c r="E35" s="377">
        <f>E34/28</f>
        <v>0.14285714285714285</v>
      </c>
    </row>
    <row r="36" spans="2:5" ht="20.100000000000001" customHeight="1" x14ac:dyDescent="0.2">
      <c r="C36" s="384" t="s">
        <v>210</v>
      </c>
      <c r="D36" s="383">
        <f>185*0.86</f>
        <v>159.1</v>
      </c>
      <c r="E36" s="383">
        <f>185*0.14</f>
        <v>25.900000000000002</v>
      </c>
    </row>
    <row r="37" spans="2:5" ht="20.100000000000001" customHeight="1" x14ac:dyDescent="0.2"/>
    <row r="38" spans="2:5" ht="20.100000000000001" customHeight="1" x14ac:dyDescent="0.2"/>
    <row r="39" spans="2:5" ht="20.100000000000001" customHeight="1" x14ac:dyDescent="0.2"/>
    <row r="40" spans="2:5" ht="20.100000000000001" customHeight="1" x14ac:dyDescent="0.2"/>
    <row r="41" spans="2:5" ht="20.100000000000001" customHeight="1" x14ac:dyDescent="0.2"/>
    <row r="42" spans="2:5" ht="20.100000000000001" customHeight="1" x14ac:dyDescent="0.2"/>
    <row r="43" spans="2:5" ht="20.100000000000001" customHeight="1" x14ac:dyDescent="0.2"/>
    <row r="44" spans="2:5" ht="20.100000000000001" customHeight="1" x14ac:dyDescent="0.2"/>
    <row r="45" spans="2:5" ht="20.100000000000001" customHeight="1" x14ac:dyDescent="0.2"/>
    <row r="46" spans="2:5" ht="20.100000000000001" customHeight="1" x14ac:dyDescent="0.2"/>
    <row r="47" spans="2:5" ht="20.100000000000001" customHeight="1" x14ac:dyDescent="0.2"/>
    <row r="48" spans="2:5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</sheetData>
  <mergeCells count="3">
    <mergeCell ref="B3:C3"/>
    <mergeCell ref="B14:C14"/>
    <mergeCell ref="B28:C2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4C2E-882D-4A65-8784-D57C35CB1D9F}">
  <dimension ref="A1:I93"/>
  <sheetViews>
    <sheetView workbookViewId="0">
      <selection activeCell="H63" sqref="H63"/>
    </sheetView>
  </sheetViews>
  <sheetFormatPr defaultRowHeight="12.75" x14ac:dyDescent="0.2"/>
  <cols>
    <col min="1" max="1" width="5.28515625" style="201" customWidth="1"/>
    <col min="2" max="2" width="45.5703125" style="90" customWidth="1"/>
    <col min="3" max="3" width="3.28515625" style="91" customWidth="1"/>
    <col min="4" max="4" width="6.28515625" style="91" customWidth="1"/>
    <col min="5" max="5" width="15" style="356" customWidth="1"/>
    <col min="6" max="6" width="14.28515625" style="356" customWidth="1"/>
    <col min="7" max="8" width="8.7109375" style="367" customWidth="1"/>
  </cols>
  <sheetData>
    <row r="1" spans="1:6" x14ac:dyDescent="0.2">
      <c r="A1" s="89" t="s">
        <v>47</v>
      </c>
    </row>
    <row r="2" spans="1:6" x14ac:dyDescent="0.2">
      <c r="A2" s="47"/>
      <c r="B2" s="47" t="s">
        <v>72</v>
      </c>
      <c r="C2" s="93"/>
      <c r="D2" s="93"/>
    </row>
    <row r="3" spans="1:6" x14ac:dyDescent="0.2">
      <c r="A3" s="48"/>
      <c r="B3" s="48" t="s">
        <v>55</v>
      </c>
      <c r="C3" s="64"/>
      <c r="D3" s="64"/>
    </row>
    <row r="4" spans="1:6" x14ac:dyDescent="0.2">
      <c r="A4" s="49"/>
      <c r="B4" s="49" t="s">
        <v>57</v>
      </c>
      <c r="C4" s="64"/>
      <c r="D4" s="64"/>
    </row>
    <row r="5" spans="1:6" ht="13.5" thickBot="1" x14ac:dyDescent="0.25">
      <c r="A5" s="210"/>
      <c r="B5" s="65"/>
      <c r="C5" s="64"/>
      <c r="D5" s="64"/>
    </row>
    <row r="6" spans="1:6" ht="13.5" thickBot="1" x14ac:dyDescent="0.25">
      <c r="A6" s="620" t="s">
        <v>5</v>
      </c>
      <c r="B6" s="623" t="s">
        <v>6</v>
      </c>
      <c r="C6" s="624" t="s">
        <v>7</v>
      </c>
      <c r="D6" s="388"/>
      <c r="E6" s="626" t="s">
        <v>143</v>
      </c>
      <c r="F6" s="629" t="s">
        <v>144</v>
      </c>
    </row>
    <row r="7" spans="1:6" ht="13.5" thickTop="1" x14ac:dyDescent="0.2">
      <c r="A7" s="621"/>
      <c r="B7" s="539"/>
      <c r="C7" s="545"/>
      <c r="D7" s="96"/>
      <c r="E7" s="627"/>
      <c r="F7" s="630"/>
    </row>
    <row r="8" spans="1:6" ht="29.25" customHeight="1" thickBot="1" x14ac:dyDescent="0.25">
      <c r="A8" s="622"/>
      <c r="B8" s="540"/>
      <c r="C8" s="625"/>
      <c r="D8" s="387" t="s">
        <v>15</v>
      </c>
      <c r="E8" s="628"/>
      <c r="F8" s="631"/>
    </row>
    <row r="9" spans="1:6" ht="13.5" thickBot="1" x14ac:dyDescent="0.25">
      <c r="A9" s="370" t="s">
        <v>21</v>
      </c>
      <c r="B9" s="369" t="s">
        <v>22</v>
      </c>
      <c r="C9" s="385"/>
      <c r="D9" s="386">
        <f>SUM(D10:D19)</f>
        <v>33</v>
      </c>
      <c r="E9" s="393">
        <f>E11+E12+E15+E17+E18+E19</f>
        <v>26</v>
      </c>
      <c r="F9" s="393">
        <f>F14</f>
        <v>2</v>
      </c>
    </row>
    <row r="10" spans="1:6" x14ac:dyDescent="0.2">
      <c r="A10" s="66">
        <v>1</v>
      </c>
      <c r="B10" s="109" t="s">
        <v>49</v>
      </c>
      <c r="C10" s="110">
        <v>0</v>
      </c>
      <c r="D10" s="113">
        <v>0</v>
      </c>
      <c r="E10" s="365"/>
      <c r="F10" s="365"/>
    </row>
    <row r="11" spans="1:6" x14ac:dyDescent="0.2">
      <c r="A11" s="130">
        <v>2</v>
      </c>
      <c r="B11" s="131" t="s">
        <v>96</v>
      </c>
      <c r="C11" s="24">
        <v>1</v>
      </c>
      <c r="D11" s="32">
        <v>12</v>
      </c>
      <c r="E11" s="365">
        <v>12</v>
      </c>
      <c r="F11" s="365"/>
    </row>
    <row r="12" spans="1:6" x14ac:dyDescent="0.2">
      <c r="A12" s="66">
        <v>3</v>
      </c>
      <c r="B12" s="131" t="s">
        <v>87</v>
      </c>
      <c r="C12" s="24">
        <v>0</v>
      </c>
      <c r="D12" s="136">
        <v>4</v>
      </c>
      <c r="E12" s="365">
        <v>4</v>
      </c>
      <c r="F12" s="365"/>
    </row>
    <row r="13" spans="1:6" x14ac:dyDescent="0.2">
      <c r="A13" s="66">
        <v>4</v>
      </c>
      <c r="B13" s="378" t="s">
        <v>142</v>
      </c>
      <c r="C13" s="379">
        <v>0</v>
      </c>
      <c r="D13" s="380">
        <v>2</v>
      </c>
      <c r="E13" s="632" t="s">
        <v>145</v>
      </c>
      <c r="F13" s="633"/>
    </row>
    <row r="14" spans="1:6" x14ac:dyDescent="0.2">
      <c r="A14" s="130">
        <v>5</v>
      </c>
      <c r="B14" s="131" t="s">
        <v>24</v>
      </c>
      <c r="C14" s="24">
        <v>0</v>
      </c>
      <c r="D14" s="136">
        <v>2</v>
      </c>
      <c r="E14" s="365"/>
      <c r="F14" s="365">
        <v>2</v>
      </c>
    </row>
    <row r="15" spans="1:6" x14ac:dyDescent="0.2">
      <c r="A15" s="66">
        <v>6</v>
      </c>
      <c r="B15" s="131" t="s">
        <v>73</v>
      </c>
      <c r="C15" s="24">
        <v>0</v>
      </c>
      <c r="D15" s="139">
        <v>4</v>
      </c>
      <c r="E15" s="365">
        <v>4</v>
      </c>
      <c r="F15" s="365"/>
    </row>
    <row r="16" spans="1:6" x14ac:dyDescent="0.2">
      <c r="A16" s="66">
        <v>7</v>
      </c>
      <c r="B16" s="381" t="s">
        <v>23</v>
      </c>
      <c r="C16" s="379">
        <v>0</v>
      </c>
      <c r="D16" s="382">
        <v>3</v>
      </c>
      <c r="E16" s="632" t="s">
        <v>145</v>
      </c>
      <c r="F16" s="633"/>
    </row>
    <row r="17" spans="1:6" x14ac:dyDescent="0.2">
      <c r="A17" s="130">
        <v>8</v>
      </c>
      <c r="B17" s="146" t="s">
        <v>75</v>
      </c>
      <c r="C17" s="24">
        <v>0</v>
      </c>
      <c r="D17" s="147">
        <v>1</v>
      </c>
      <c r="E17" s="365">
        <v>1</v>
      </c>
      <c r="F17" s="365"/>
    </row>
    <row r="18" spans="1:6" x14ac:dyDescent="0.2">
      <c r="A18" s="66">
        <v>9</v>
      </c>
      <c r="B18" s="131" t="s">
        <v>74</v>
      </c>
      <c r="C18" s="24">
        <v>1</v>
      </c>
      <c r="D18" s="32">
        <v>3</v>
      </c>
      <c r="E18" s="365">
        <v>3</v>
      </c>
      <c r="F18" s="365"/>
    </row>
    <row r="19" spans="1:6" ht="13.5" thickBot="1" x14ac:dyDescent="0.25">
      <c r="A19" s="66">
        <v>10</v>
      </c>
      <c r="B19" s="154" t="s">
        <v>60</v>
      </c>
      <c r="C19" s="24">
        <v>0</v>
      </c>
      <c r="D19" s="357">
        <v>2</v>
      </c>
      <c r="E19" s="365">
        <v>2</v>
      </c>
      <c r="F19" s="365"/>
    </row>
    <row r="20" spans="1:6" ht="13.5" thickBot="1" x14ac:dyDescent="0.25">
      <c r="A20" s="105" t="s">
        <v>25</v>
      </c>
      <c r="B20" s="106" t="s">
        <v>26</v>
      </c>
      <c r="C20" s="107"/>
      <c r="D20" s="237">
        <f>SUM(D21:D31)</f>
        <v>38</v>
      </c>
      <c r="E20" s="394">
        <f>SUM(E21:E31)</f>
        <v>23</v>
      </c>
      <c r="F20" s="394">
        <f>SUM(F21:F31)</f>
        <v>15</v>
      </c>
    </row>
    <row r="21" spans="1:6" x14ac:dyDescent="0.2">
      <c r="A21" s="66">
        <v>11</v>
      </c>
      <c r="B21" s="131" t="s">
        <v>92</v>
      </c>
      <c r="C21" s="24">
        <v>0</v>
      </c>
      <c r="D21" s="32">
        <v>2</v>
      </c>
      <c r="E21" s="365">
        <v>2</v>
      </c>
      <c r="F21" s="365"/>
    </row>
    <row r="22" spans="1:6" x14ac:dyDescent="0.2">
      <c r="A22" s="66">
        <v>12</v>
      </c>
      <c r="B22" s="131" t="s">
        <v>52</v>
      </c>
      <c r="C22" s="24">
        <v>1</v>
      </c>
      <c r="D22" s="32">
        <v>6</v>
      </c>
      <c r="E22" s="365">
        <v>6</v>
      </c>
      <c r="F22" s="365"/>
    </row>
    <row r="23" spans="1:6" x14ac:dyDescent="0.2">
      <c r="A23" s="66">
        <v>13</v>
      </c>
      <c r="B23" s="56" t="s">
        <v>130</v>
      </c>
      <c r="C23" s="24">
        <v>0</v>
      </c>
      <c r="D23" s="32">
        <v>3</v>
      </c>
      <c r="E23" s="365"/>
      <c r="F23" s="365">
        <v>3</v>
      </c>
    </row>
    <row r="24" spans="1:6" x14ac:dyDescent="0.2">
      <c r="A24" s="66">
        <v>14</v>
      </c>
      <c r="B24" s="353" t="s">
        <v>131</v>
      </c>
      <c r="C24" s="110">
        <v>1</v>
      </c>
      <c r="D24" s="113">
        <v>3</v>
      </c>
      <c r="E24" s="365">
        <v>1</v>
      </c>
      <c r="F24" s="365">
        <v>2</v>
      </c>
    </row>
    <row r="25" spans="1:6" x14ac:dyDescent="0.2">
      <c r="A25" s="66">
        <v>15</v>
      </c>
      <c r="B25" s="109" t="s">
        <v>79</v>
      </c>
      <c r="C25" s="110">
        <v>1</v>
      </c>
      <c r="D25" s="168">
        <v>5</v>
      </c>
      <c r="E25" s="365"/>
      <c r="F25" s="365">
        <v>5</v>
      </c>
    </row>
    <row r="26" spans="1:6" x14ac:dyDescent="0.2">
      <c r="A26" s="66">
        <v>16</v>
      </c>
      <c r="B26" s="331" t="s">
        <v>129</v>
      </c>
      <c r="C26" s="110">
        <v>0</v>
      </c>
      <c r="D26" s="113">
        <v>4</v>
      </c>
      <c r="E26" s="365">
        <v>4</v>
      </c>
      <c r="F26" s="365"/>
    </row>
    <row r="27" spans="1:6" x14ac:dyDescent="0.2">
      <c r="A27" s="66">
        <v>17</v>
      </c>
      <c r="B27" s="173" t="s">
        <v>67</v>
      </c>
      <c r="C27" s="1">
        <v>0</v>
      </c>
      <c r="D27" s="32">
        <v>1</v>
      </c>
      <c r="E27" s="365">
        <v>1</v>
      </c>
      <c r="F27" s="365"/>
    </row>
    <row r="28" spans="1:6" x14ac:dyDescent="0.2">
      <c r="A28" s="66">
        <v>18</v>
      </c>
      <c r="B28" s="331" t="s">
        <v>91</v>
      </c>
      <c r="C28" s="42">
        <v>1</v>
      </c>
      <c r="D28" s="139">
        <v>6</v>
      </c>
      <c r="E28" s="365">
        <v>3</v>
      </c>
      <c r="F28" s="365">
        <v>3</v>
      </c>
    </row>
    <row r="29" spans="1:6" x14ac:dyDescent="0.2">
      <c r="A29" s="66">
        <v>19</v>
      </c>
      <c r="B29" s="171" t="s">
        <v>30</v>
      </c>
      <c r="C29" s="19">
        <v>0</v>
      </c>
      <c r="D29" s="172">
        <v>4</v>
      </c>
      <c r="E29" s="365">
        <v>2</v>
      </c>
      <c r="F29" s="365">
        <v>2</v>
      </c>
    </row>
    <row r="30" spans="1:6" x14ac:dyDescent="0.2">
      <c r="A30" s="66">
        <v>20</v>
      </c>
      <c r="B30" s="75" t="s">
        <v>132</v>
      </c>
      <c r="C30" s="24">
        <v>0</v>
      </c>
      <c r="D30" s="32">
        <v>2</v>
      </c>
      <c r="E30" s="365">
        <v>2</v>
      </c>
      <c r="F30" s="365"/>
    </row>
    <row r="31" spans="1:6" ht="13.5" thickBot="1" x14ac:dyDescent="0.25">
      <c r="A31" s="66">
        <v>21</v>
      </c>
      <c r="B31" s="352" t="s">
        <v>133</v>
      </c>
      <c r="C31" s="110">
        <v>0</v>
      </c>
      <c r="D31" s="148">
        <v>2</v>
      </c>
      <c r="E31" s="365">
        <v>2</v>
      </c>
      <c r="F31" s="365"/>
    </row>
    <row r="32" spans="1:6" ht="13.5" thickBot="1" x14ac:dyDescent="0.25">
      <c r="A32" s="105" t="s">
        <v>27</v>
      </c>
      <c r="B32" s="106" t="s">
        <v>28</v>
      </c>
      <c r="C32" s="107"/>
      <c r="D32" s="355">
        <f>SUM(D33:D46)</f>
        <v>49</v>
      </c>
      <c r="E32" s="394">
        <f>SUM(E33:E46)</f>
        <v>41</v>
      </c>
      <c r="F32" s="394">
        <f>SUM(F33:F46)</f>
        <v>8</v>
      </c>
    </row>
    <row r="33" spans="1:6" x14ac:dyDescent="0.2">
      <c r="A33" s="130">
        <v>22</v>
      </c>
      <c r="B33" s="73" t="s">
        <v>76</v>
      </c>
      <c r="C33" s="176">
        <v>1</v>
      </c>
      <c r="D33" s="172">
        <v>5</v>
      </c>
      <c r="E33" s="365">
        <v>1</v>
      </c>
      <c r="F33" s="365">
        <v>4</v>
      </c>
    </row>
    <row r="34" spans="1:6" x14ac:dyDescent="0.2">
      <c r="A34" s="66">
        <v>23</v>
      </c>
      <c r="B34" s="69" t="s">
        <v>77</v>
      </c>
      <c r="C34" s="110">
        <v>1</v>
      </c>
      <c r="D34" s="358">
        <v>4</v>
      </c>
      <c r="E34" s="365">
        <v>2</v>
      </c>
      <c r="F34" s="365">
        <v>2</v>
      </c>
    </row>
    <row r="35" spans="1:6" x14ac:dyDescent="0.2">
      <c r="A35" s="66">
        <v>24</v>
      </c>
      <c r="B35" s="82" t="s">
        <v>122</v>
      </c>
      <c r="C35" s="86">
        <v>0</v>
      </c>
      <c r="D35" s="172">
        <v>2</v>
      </c>
      <c r="E35" s="365">
        <v>2</v>
      </c>
      <c r="F35" s="365"/>
    </row>
    <row r="36" spans="1:6" x14ac:dyDescent="0.2">
      <c r="A36" s="130">
        <v>25</v>
      </c>
      <c r="B36" s="332" t="s">
        <v>134</v>
      </c>
      <c r="C36" s="179">
        <v>1</v>
      </c>
      <c r="D36" s="172">
        <v>4</v>
      </c>
      <c r="E36" s="365">
        <v>4</v>
      </c>
      <c r="F36" s="365"/>
    </row>
    <row r="37" spans="1:6" x14ac:dyDescent="0.2">
      <c r="A37" s="66">
        <v>26</v>
      </c>
      <c r="B37" s="71" t="s">
        <v>51</v>
      </c>
      <c r="C37" s="110">
        <v>0</v>
      </c>
      <c r="D37" s="358">
        <v>2</v>
      </c>
      <c r="E37" s="365">
        <v>2</v>
      </c>
      <c r="F37" s="365"/>
    </row>
    <row r="38" spans="1:6" x14ac:dyDescent="0.2">
      <c r="A38" s="66">
        <v>27</v>
      </c>
      <c r="B38" s="82" t="s">
        <v>63</v>
      </c>
      <c r="C38" s="179">
        <v>0</v>
      </c>
      <c r="D38" s="228">
        <v>2</v>
      </c>
      <c r="E38" s="365">
        <v>2</v>
      </c>
      <c r="F38" s="365"/>
    </row>
    <row r="39" spans="1:6" x14ac:dyDescent="0.2">
      <c r="A39" s="130">
        <v>28</v>
      </c>
      <c r="B39" s="83" t="s">
        <v>90</v>
      </c>
      <c r="C39" s="179">
        <v>1</v>
      </c>
      <c r="D39" s="228">
        <v>5</v>
      </c>
      <c r="E39" s="365">
        <v>5</v>
      </c>
      <c r="F39" s="365"/>
    </row>
    <row r="40" spans="1:6" x14ac:dyDescent="0.2">
      <c r="A40" s="66">
        <v>29</v>
      </c>
      <c r="B40" s="72" t="s">
        <v>54</v>
      </c>
      <c r="C40" s="24">
        <v>1</v>
      </c>
      <c r="D40" s="226">
        <v>3</v>
      </c>
      <c r="E40" s="365">
        <v>3</v>
      </c>
      <c r="F40" s="365"/>
    </row>
    <row r="41" spans="1:6" x14ac:dyDescent="0.2">
      <c r="A41" s="66">
        <v>30</v>
      </c>
      <c r="B41" s="82" t="s">
        <v>80</v>
      </c>
      <c r="C41" s="182">
        <v>1</v>
      </c>
      <c r="D41" s="228">
        <v>5</v>
      </c>
      <c r="E41" s="365">
        <v>5</v>
      </c>
      <c r="F41" s="365"/>
    </row>
    <row r="42" spans="1:6" x14ac:dyDescent="0.2">
      <c r="A42" s="130">
        <v>31</v>
      </c>
      <c r="B42" s="70" t="s">
        <v>102</v>
      </c>
      <c r="C42" s="24">
        <v>0</v>
      </c>
      <c r="D42" s="238">
        <v>3</v>
      </c>
      <c r="E42" s="365">
        <v>3</v>
      </c>
      <c r="F42" s="365"/>
    </row>
    <row r="43" spans="1:6" x14ac:dyDescent="0.2">
      <c r="A43" s="66">
        <v>32</v>
      </c>
      <c r="B43" s="74" t="s">
        <v>94</v>
      </c>
      <c r="C43" s="24">
        <v>0</v>
      </c>
      <c r="D43" s="50">
        <v>2</v>
      </c>
      <c r="E43" s="365">
        <v>2</v>
      </c>
      <c r="F43" s="365"/>
    </row>
    <row r="44" spans="1:6" x14ac:dyDescent="0.2">
      <c r="A44" s="66">
        <v>33</v>
      </c>
      <c r="B44" s="85" t="s">
        <v>89</v>
      </c>
      <c r="C44" s="188">
        <v>1</v>
      </c>
      <c r="D44" s="172">
        <v>5</v>
      </c>
      <c r="E44" s="365">
        <v>5</v>
      </c>
      <c r="F44" s="365"/>
    </row>
    <row r="45" spans="1:6" x14ac:dyDescent="0.2">
      <c r="A45" s="130">
        <v>34</v>
      </c>
      <c r="B45" s="82" t="s">
        <v>93</v>
      </c>
      <c r="C45" s="188">
        <v>1</v>
      </c>
      <c r="D45" s="359">
        <v>5</v>
      </c>
      <c r="E45" s="365">
        <v>3</v>
      </c>
      <c r="F45" s="365">
        <v>2</v>
      </c>
    </row>
    <row r="46" spans="1:6" ht="13.5" thickBot="1" x14ac:dyDescent="0.25">
      <c r="A46" s="66">
        <v>35</v>
      </c>
      <c r="B46" s="240" t="s">
        <v>71</v>
      </c>
      <c r="C46" s="42">
        <v>0</v>
      </c>
      <c r="D46" s="360">
        <v>2</v>
      </c>
      <c r="E46" s="365">
        <v>2</v>
      </c>
      <c r="F46" s="365"/>
    </row>
    <row r="47" spans="1:6" ht="13.5" thickBot="1" x14ac:dyDescent="0.25">
      <c r="A47" s="105" t="s">
        <v>99</v>
      </c>
      <c r="B47" s="192" t="s">
        <v>59</v>
      </c>
      <c r="C47" s="193"/>
      <c r="D47" s="237">
        <f>SUM(D48:D53)</f>
        <v>70</v>
      </c>
      <c r="E47" s="394">
        <f>SUM(E48:E53)</f>
        <v>69</v>
      </c>
      <c r="F47" s="394">
        <f>SUM(F48:F53)</f>
        <v>1</v>
      </c>
    </row>
    <row r="48" spans="1:6" x14ac:dyDescent="0.2">
      <c r="A48" s="354">
        <v>36</v>
      </c>
      <c r="B48" s="79" t="s">
        <v>31</v>
      </c>
      <c r="C48" s="110">
        <v>0</v>
      </c>
      <c r="D48" s="267">
        <v>7</v>
      </c>
      <c r="E48" s="365">
        <v>7</v>
      </c>
      <c r="F48" s="365"/>
    </row>
    <row r="49" spans="1:9" x14ac:dyDescent="0.2">
      <c r="A49" s="195">
        <v>37</v>
      </c>
      <c r="B49" s="75" t="s">
        <v>32</v>
      </c>
      <c r="C49" s="24">
        <v>0</v>
      </c>
      <c r="D49" s="238">
        <v>7</v>
      </c>
      <c r="E49" s="365">
        <v>7</v>
      </c>
      <c r="F49" s="365"/>
    </row>
    <row r="50" spans="1:9" x14ac:dyDescent="0.2">
      <c r="A50" s="195">
        <v>38</v>
      </c>
      <c r="B50" s="75" t="s">
        <v>33</v>
      </c>
      <c r="C50" s="24">
        <v>0</v>
      </c>
      <c r="D50" s="238">
        <v>7</v>
      </c>
      <c r="E50" s="365">
        <v>7</v>
      </c>
      <c r="F50" s="365"/>
    </row>
    <row r="51" spans="1:9" x14ac:dyDescent="0.2">
      <c r="A51" s="195">
        <v>39</v>
      </c>
      <c r="B51" s="75" t="s">
        <v>34</v>
      </c>
      <c r="C51" s="24">
        <v>0</v>
      </c>
      <c r="D51" s="238">
        <v>7</v>
      </c>
      <c r="E51" s="365">
        <v>7</v>
      </c>
      <c r="F51" s="365"/>
    </row>
    <row r="52" spans="1:9" x14ac:dyDescent="0.2">
      <c r="A52" s="196">
        <v>40</v>
      </c>
      <c r="B52" s="80" t="s">
        <v>46</v>
      </c>
      <c r="C52" s="42">
        <v>1</v>
      </c>
      <c r="D52" s="360">
        <v>33</v>
      </c>
      <c r="E52" s="365">
        <v>33</v>
      </c>
      <c r="F52" s="365"/>
    </row>
    <row r="53" spans="1:9" ht="13.5" thickBot="1" x14ac:dyDescent="0.25">
      <c r="A53" s="197">
        <v>41</v>
      </c>
      <c r="B53" s="81" t="s">
        <v>35</v>
      </c>
      <c r="C53" s="198"/>
      <c r="D53" s="361">
        <v>9</v>
      </c>
      <c r="E53" s="365">
        <v>8</v>
      </c>
      <c r="F53" s="365">
        <v>1</v>
      </c>
    </row>
    <row r="54" spans="1:9" x14ac:dyDescent="0.2">
      <c r="A54" s="199"/>
      <c r="B54" s="341" t="s">
        <v>121</v>
      </c>
      <c r="C54" s="200"/>
      <c r="D54" s="200"/>
      <c r="E54" s="365"/>
      <c r="F54" s="365"/>
    </row>
    <row r="55" spans="1:9" ht="13.5" thickBot="1" x14ac:dyDescent="0.25">
      <c r="A55" s="279"/>
      <c r="B55" s="280"/>
      <c r="C55" s="281">
        <f>SUM(C10:C53)</f>
        <v>15</v>
      </c>
      <c r="D55" s="283">
        <f>D47+D32+D20+D9</f>
        <v>190</v>
      </c>
      <c r="E55" s="365">
        <f>E47+E32+E20+E9</f>
        <v>159</v>
      </c>
      <c r="F55" s="365">
        <f>F47+F32+F20+F9</f>
        <v>26</v>
      </c>
      <c r="G55" s="367">
        <v>185</v>
      </c>
      <c r="H55" s="367">
        <v>5</v>
      </c>
      <c r="I55" t="s">
        <v>206</v>
      </c>
    </row>
    <row r="56" spans="1:9" ht="14.25" thickTop="1" thickBot="1" x14ac:dyDescent="0.25">
      <c r="A56" s="211"/>
      <c r="B56" s="212" t="s">
        <v>127</v>
      </c>
      <c r="C56" s="207"/>
      <c r="D56" s="207"/>
      <c r="E56" s="365"/>
      <c r="F56" s="365"/>
    </row>
    <row r="57" spans="1:9" ht="14.25" thickTop="1" thickBot="1" x14ac:dyDescent="0.25">
      <c r="A57" s="634" t="s">
        <v>5</v>
      </c>
      <c r="B57" s="552" t="s">
        <v>6</v>
      </c>
      <c r="C57" s="546" t="s">
        <v>2</v>
      </c>
      <c r="D57" s="547"/>
      <c r="E57" s="365"/>
      <c r="F57" s="365"/>
    </row>
    <row r="58" spans="1:9" ht="13.5" thickTop="1" x14ac:dyDescent="0.2">
      <c r="A58" s="583"/>
      <c r="B58" s="553"/>
      <c r="C58" s="544" t="s">
        <v>7</v>
      </c>
      <c r="D58" s="635" t="s">
        <v>15</v>
      </c>
      <c r="E58" s="365"/>
      <c r="F58" s="365"/>
    </row>
    <row r="59" spans="1:9" x14ac:dyDescent="0.2">
      <c r="A59" s="584"/>
      <c r="B59" s="554"/>
      <c r="C59" s="549"/>
      <c r="D59" s="636"/>
      <c r="E59" s="365"/>
      <c r="F59" s="365"/>
    </row>
    <row r="60" spans="1:9" x14ac:dyDescent="0.2">
      <c r="A60" s="219">
        <v>36</v>
      </c>
      <c r="B60" s="220" t="s">
        <v>31</v>
      </c>
      <c r="C60" s="221">
        <v>0</v>
      </c>
      <c r="D60" s="362">
        <v>7</v>
      </c>
      <c r="E60" s="365"/>
      <c r="F60" s="365"/>
    </row>
    <row r="61" spans="1:9" x14ac:dyDescent="0.2">
      <c r="A61" s="225" t="s">
        <v>103</v>
      </c>
      <c r="B61" s="75" t="s">
        <v>65</v>
      </c>
      <c r="C61" s="1">
        <v>0</v>
      </c>
      <c r="D61" s="226">
        <v>2</v>
      </c>
      <c r="E61" s="365">
        <v>2</v>
      </c>
      <c r="F61" s="365"/>
    </row>
    <row r="62" spans="1:9" x14ac:dyDescent="0.2">
      <c r="A62" s="225" t="s">
        <v>104</v>
      </c>
      <c r="B62" s="330" t="s">
        <v>29</v>
      </c>
      <c r="C62" s="1">
        <v>0</v>
      </c>
      <c r="D62" s="226">
        <v>2</v>
      </c>
      <c r="E62" s="365">
        <v>2</v>
      </c>
      <c r="F62" s="365"/>
    </row>
    <row r="63" spans="1:9" x14ac:dyDescent="0.2">
      <c r="A63" s="231" t="s">
        <v>105</v>
      </c>
      <c r="B63" s="76" t="s">
        <v>68</v>
      </c>
      <c r="C63" s="1">
        <v>0</v>
      </c>
      <c r="D63" s="226">
        <v>2</v>
      </c>
      <c r="E63" s="365">
        <v>2</v>
      </c>
      <c r="F63" s="365"/>
    </row>
    <row r="64" spans="1:9" ht="13.5" thickBot="1" x14ac:dyDescent="0.25">
      <c r="A64" s="231" t="s">
        <v>106</v>
      </c>
      <c r="B64" s="344" t="s">
        <v>84</v>
      </c>
      <c r="C64" s="1">
        <v>0</v>
      </c>
      <c r="D64" s="226">
        <v>2</v>
      </c>
      <c r="E64" s="365">
        <v>2</v>
      </c>
      <c r="F64" s="365"/>
    </row>
    <row r="65" spans="1:6" ht="13.5" thickBot="1" x14ac:dyDescent="0.25">
      <c r="A65" s="346" t="s">
        <v>107</v>
      </c>
      <c r="B65" s="345" t="s">
        <v>83</v>
      </c>
      <c r="C65" s="19">
        <v>0</v>
      </c>
      <c r="D65" s="226">
        <v>3</v>
      </c>
      <c r="E65" s="365">
        <v>3</v>
      </c>
      <c r="F65" s="365"/>
    </row>
    <row r="66" spans="1:6" ht="13.5" thickBot="1" x14ac:dyDescent="0.25">
      <c r="A66" s="346" t="s">
        <v>108</v>
      </c>
      <c r="B66" s="343" t="s">
        <v>97</v>
      </c>
      <c r="C66" s="19">
        <v>0</v>
      </c>
      <c r="D66" s="226">
        <v>3</v>
      </c>
      <c r="E66" s="365">
        <v>3</v>
      </c>
      <c r="F66" s="365"/>
    </row>
    <row r="67" spans="1:6" x14ac:dyDescent="0.2">
      <c r="A67" s="347">
        <v>37</v>
      </c>
      <c r="B67" s="342" t="s">
        <v>32</v>
      </c>
      <c r="C67" s="57">
        <v>0</v>
      </c>
      <c r="D67" s="363">
        <v>7</v>
      </c>
      <c r="E67" s="365"/>
      <c r="F67" s="365"/>
    </row>
    <row r="68" spans="1:6" x14ac:dyDescent="0.2">
      <c r="A68" s="231" t="s">
        <v>109</v>
      </c>
      <c r="B68" s="75" t="s">
        <v>66</v>
      </c>
      <c r="C68" s="1">
        <v>0</v>
      </c>
      <c r="D68" s="226">
        <v>2</v>
      </c>
      <c r="E68" s="365">
        <v>2</v>
      </c>
      <c r="F68" s="365"/>
    </row>
    <row r="69" spans="1:6" x14ac:dyDescent="0.2">
      <c r="A69" s="225" t="s">
        <v>110</v>
      </c>
      <c r="B69" s="75" t="s">
        <v>95</v>
      </c>
      <c r="C69" s="1">
        <v>0</v>
      </c>
      <c r="D69" s="226">
        <v>2</v>
      </c>
      <c r="E69" s="365">
        <v>2</v>
      </c>
      <c r="F69" s="365"/>
    </row>
    <row r="70" spans="1:6" x14ac:dyDescent="0.2">
      <c r="A70" s="225" t="s">
        <v>111</v>
      </c>
      <c r="B70" s="75" t="s">
        <v>70</v>
      </c>
      <c r="C70" s="1">
        <v>0</v>
      </c>
      <c r="D70" s="226">
        <v>2</v>
      </c>
      <c r="E70" s="365">
        <v>2</v>
      </c>
      <c r="F70" s="365"/>
    </row>
    <row r="71" spans="1:6" ht="13.5" thickBot="1" x14ac:dyDescent="0.25">
      <c r="A71" s="231" t="s">
        <v>112</v>
      </c>
      <c r="B71" s="344" t="s">
        <v>50</v>
      </c>
      <c r="C71" s="1">
        <v>0</v>
      </c>
      <c r="D71" s="226">
        <v>2</v>
      </c>
      <c r="E71" s="365">
        <v>2</v>
      </c>
      <c r="F71" s="365"/>
    </row>
    <row r="72" spans="1:6" ht="13.5" thickBot="1" x14ac:dyDescent="0.25">
      <c r="A72" s="346" t="s">
        <v>113</v>
      </c>
      <c r="B72" s="348" t="s">
        <v>123</v>
      </c>
      <c r="C72" s="19">
        <v>0</v>
      </c>
      <c r="D72" s="226">
        <v>3</v>
      </c>
      <c r="E72" s="365">
        <v>3</v>
      </c>
      <c r="F72" s="365"/>
    </row>
    <row r="73" spans="1:6" ht="13.5" thickBot="1" x14ac:dyDescent="0.25">
      <c r="A73" s="346" t="s">
        <v>114</v>
      </c>
      <c r="B73" s="349" t="s">
        <v>88</v>
      </c>
      <c r="C73" s="19">
        <v>0</v>
      </c>
      <c r="D73" s="226">
        <v>3</v>
      </c>
      <c r="E73" s="365">
        <v>3</v>
      </c>
      <c r="F73" s="365"/>
    </row>
    <row r="74" spans="1:6" x14ac:dyDescent="0.2">
      <c r="A74" s="347">
        <v>38</v>
      </c>
      <c r="B74" s="342" t="s">
        <v>33</v>
      </c>
      <c r="C74" s="57">
        <v>0</v>
      </c>
      <c r="D74" s="363">
        <v>7</v>
      </c>
      <c r="E74" s="365"/>
      <c r="F74" s="365"/>
    </row>
    <row r="75" spans="1:6" x14ac:dyDescent="0.2">
      <c r="A75" s="231" t="s">
        <v>115</v>
      </c>
      <c r="B75" s="75" t="s">
        <v>64</v>
      </c>
      <c r="C75" s="1">
        <v>0</v>
      </c>
      <c r="D75" s="226">
        <v>2</v>
      </c>
      <c r="E75" s="365">
        <v>2</v>
      </c>
      <c r="F75" s="365"/>
    </row>
    <row r="76" spans="1:6" x14ac:dyDescent="0.2">
      <c r="A76" s="231" t="s">
        <v>116</v>
      </c>
      <c r="B76" s="77" t="s">
        <v>128</v>
      </c>
      <c r="C76" s="1">
        <v>0</v>
      </c>
      <c r="D76" s="226">
        <v>2</v>
      </c>
      <c r="E76" s="365">
        <v>2</v>
      </c>
      <c r="F76" s="365"/>
    </row>
    <row r="77" spans="1:6" x14ac:dyDescent="0.2">
      <c r="A77" s="231" t="s">
        <v>117</v>
      </c>
      <c r="B77" s="232" t="s">
        <v>53</v>
      </c>
      <c r="C77" s="1">
        <v>0</v>
      </c>
      <c r="D77" s="238">
        <v>2</v>
      </c>
      <c r="E77" s="365">
        <v>2</v>
      </c>
      <c r="F77" s="365"/>
    </row>
    <row r="78" spans="1:6" ht="13.5" thickBot="1" x14ac:dyDescent="0.25">
      <c r="A78" s="231" t="s">
        <v>118</v>
      </c>
      <c r="B78" s="344" t="s">
        <v>82</v>
      </c>
      <c r="C78" s="1">
        <v>0</v>
      </c>
      <c r="D78" s="226">
        <v>2</v>
      </c>
      <c r="E78" s="365">
        <v>3</v>
      </c>
      <c r="F78" s="365"/>
    </row>
    <row r="79" spans="1:6" ht="13.5" thickBot="1" x14ac:dyDescent="0.25">
      <c r="A79" s="346" t="s">
        <v>119</v>
      </c>
      <c r="B79" s="350" t="s">
        <v>124</v>
      </c>
      <c r="C79" s="19">
        <v>0</v>
      </c>
      <c r="D79" s="226">
        <v>3</v>
      </c>
      <c r="E79" s="365">
        <v>3</v>
      </c>
      <c r="F79" s="365"/>
    </row>
    <row r="80" spans="1:6" ht="13.5" thickBot="1" x14ac:dyDescent="0.25">
      <c r="A80" s="346" t="s">
        <v>120</v>
      </c>
      <c r="B80" s="348" t="s">
        <v>101</v>
      </c>
      <c r="C80" s="19">
        <v>0</v>
      </c>
      <c r="D80" s="226">
        <v>3</v>
      </c>
      <c r="E80" s="365"/>
      <c r="F80" s="365"/>
    </row>
    <row r="81" spans="1:6" x14ac:dyDescent="0.2">
      <c r="A81" s="347">
        <v>39</v>
      </c>
      <c r="B81" s="342" t="s">
        <v>34</v>
      </c>
      <c r="C81" s="57">
        <v>0</v>
      </c>
      <c r="D81" s="363">
        <v>7</v>
      </c>
      <c r="E81" s="365"/>
      <c r="F81" s="365"/>
    </row>
    <row r="82" spans="1:6" x14ac:dyDescent="0.2">
      <c r="A82" s="231" t="s">
        <v>136</v>
      </c>
      <c r="B82" s="78" t="s">
        <v>125</v>
      </c>
      <c r="C82" s="1">
        <v>0</v>
      </c>
      <c r="D82" s="226">
        <v>2</v>
      </c>
      <c r="E82" s="365"/>
      <c r="F82" s="365"/>
    </row>
    <row r="83" spans="1:6" x14ac:dyDescent="0.2">
      <c r="A83" s="231" t="s">
        <v>137</v>
      </c>
      <c r="B83" s="78" t="s">
        <v>86</v>
      </c>
      <c r="C83" s="1">
        <v>0</v>
      </c>
      <c r="D83" s="226">
        <v>2</v>
      </c>
      <c r="E83" s="365"/>
      <c r="F83" s="365"/>
    </row>
    <row r="84" spans="1:6" x14ac:dyDescent="0.2">
      <c r="A84" s="231" t="s">
        <v>138</v>
      </c>
      <c r="B84" s="75" t="s">
        <v>81</v>
      </c>
      <c r="C84" s="1">
        <v>0</v>
      </c>
      <c r="D84" s="226">
        <v>2</v>
      </c>
      <c r="E84" s="365"/>
      <c r="F84" s="365"/>
    </row>
    <row r="85" spans="1:6" ht="13.5" thickBot="1" x14ac:dyDescent="0.25">
      <c r="A85" s="231" t="s">
        <v>139</v>
      </c>
      <c r="B85" s="344" t="s">
        <v>85</v>
      </c>
      <c r="C85" s="1">
        <v>0</v>
      </c>
      <c r="D85" s="226">
        <v>2</v>
      </c>
      <c r="E85" s="365">
        <v>2</v>
      </c>
      <c r="F85" s="365"/>
    </row>
    <row r="86" spans="1:6" ht="13.5" thickBot="1" x14ac:dyDescent="0.25">
      <c r="A86" s="346" t="s">
        <v>140</v>
      </c>
      <c r="B86" s="348" t="s">
        <v>98</v>
      </c>
      <c r="C86" s="19">
        <v>0</v>
      </c>
      <c r="D86" s="226">
        <v>3</v>
      </c>
      <c r="E86" s="365"/>
      <c r="F86" s="365"/>
    </row>
    <row r="87" spans="1:6" ht="13.5" thickBot="1" x14ac:dyDescent="0.25">
      <c r="A87" s="346" t="s">
        <v>141</v>
      </c>
      <c r="B87" s="345" t="s">
        <v>126</v>
      </c>
      <c r="C87" s="351">
        <v>0</v>
      </c>
      <c r="D87" s="364">
        <v>3</v>
      </c>
      <c r="E87" s="365"/>
      <c r="F87" s="365"/>
    </row>
    <row r="88" spans="1:6" ht="13.5" thickTop="1" x14ac:dyDescent="0.2">
      <c r="C88" s="241"/>
    </row>
    <row r="89" spans="1:6" x14ac:dyDescent="0.2">
      <c r="B89" s="235"/>
      <c r="C89" s="236"/>
      <c r="D89" s="236"/>
    </row>
    <row r="92" spans="1:6" ht="15.75" x14ac:dyDescent="0.2">
      <c r="B92" s="334"/>
    </row>
    <row r="93" spans="1:6" ht="15.75" x14ac:dyDescent="0.2">
      <c r="B93" s="334"/>
    </row>
  </sheetData>
  <mergeCells count="12">
    <mergeCell ref="E16:F16"/>
    <mergeCell ref="E13:F13"/>
    <mergeCell ref="A57:A59"/>
    <mergeCell ref="B57:B59"/>
    <mergeCell ref="C57:D57"/>
    <mergeCell ref="C58:C59"/>
    <mergeCell ref="D58:D59"/>
    <mergeCell ref="A6:A8"/>
    <mergeCell ref="B6:B8"/>
    <mergeCell ref="C6:C8"/>
    <mergeCell ref="E6:E8"/>
    <mergeCell ref="F6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siatka</vt:lpstr>
      <vt:lpstr>dyscypliny_efekty</vt:lpstr>
      <vt:lpstr>ECTS_dyscypliny</vt:lpstr>
      <vt:lpstr>siatka!Obszar_wydruku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Marcin Bukowski</cp:lastModifiedBy>
  <cp:lastPrinted>2026-03-19T12:42:43Z</cp:lastPrinted>
  <dcterms:created xsi:type="dcterms:W3CDTF">2007-09-01T10:20:56Z</dcterms:created>
  <dcterms:modified xsi:type="dcterms:W3CDTF">2026-07-02T09:39:52Z</dcterms:modified>
</cp:coreProperties>
</file>